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18195" windowHeight="7035" activeTab="5"/>
  </bookViews>
  <sheets>
    <sheet name="SDH Damer Ungdom" sheetId="14" r:id="rId1"/>
    <sheet name="SDH Herrar Ungdom" sheetId="13" r:id="rId2"/>
    <sheet name="SDH Damer" sheetId="12" r:id="rId3"/>
    <sheet name="SDH Herrar" sheetId="11" r:id="rId4"/>
    <sheet name="S1 Damer" sheetId="1" r:id="rId5"/>
    <sheet name="S1 Herrar" sheetId="10" r:id="rId6"/>
    <sheet name="Variabler" sheetId="15" r:id="rId7"/>
    <sheet name="Blad1" sheetId="16" r:id="rId8"/>
  </sheets>
  <definedNames>
    <definedName name="Arrangör">Variabler!$B$3</definedName>
    <definedName name="Backe">Variabler!$B$7</definedName>
    <definedName name="Final">Variabler!$B$15</definedName>
    <definedName name="LISTTYP">Variabler!$B$2</definedName>
    <definedName name="Rubrik">Variabler!$B$1</definedName>
    <definedName name="Sidfot">Variabler!$B$11</definedName>
    <definedName name="Snö">Variabler!$B$9</definedName>
    <definedName name="Temeratur">Variabler!$B$10</definedName>
    <definedName name="Temperatur">Variabler!$B$10</definedName>
    <definedName name="Teperatur">Variabler!$B$10</definedName>
    <definedName name="Träning">Variabler!$B$12</definedName>
    <definedName name="Tävlingsbomare">Variabler!$B$6</definedName>
    <definedName name="Tävlingschef">Variabler!$B$4</definedName>
    <definedName name="Tävlingsdomare">Variabler!$B$6</definedName>
    <definedName name="Tävlingssekreterare">Variabler!$B$5</definedName>
    <definedName name="Väder">Variabler!$B$8</definedName>
    <definedName name="åk1">Variabler!$B$13</definedName>
    <definedName name="åk2">Variabler!$B$14</definedName>
  </definedNames>
  <calcPr calcId="145621"/>
</workbook>
</file>

<file path=xl/calcChain.xml><?xml version="1.0" encoding="utf-8"?>
<calcChain xmlns="http://schemas.openxmlformats.org/spreadsheetml/2006/main">
  <c r="I8" i="10" l="1"/>
  <c r="J8" i="10"/>
  <c r="I8" i="1"/>
  <c r="J8" i="1"/>
  <c r="J8" i="11"/>
  <c r="J8" i="12"/>
  <c r="I8" i="12"/>
  <c r="F8" i="11" l="1"/>
  <c r="F8" i="12" l="1"/>
  <c r="F8" i="1"/>
  <c r="F8" i="10"/>
  <c r="A26" i="12" l="1"/>
  <c r="A26" i="10"/>
  <c r="A26" i="1"/>
  <c r="A1" i="14"/>
  <c r="A1" i="13"/>
  <c r="A1" i="12"/>
  <c r="A1" i="11"/>
  <c r="A1" i="1"/>
  <c r="A1" i="10"/>
  <c r="F6" i="14"/>
  <c r="D6" i="14"/>
  <c r="F5" i="14"/>
  <c r="D5" i="14"/>
  <c r="F4" i="14"/>
  <c r="D4" i="14"/>
  <c r="F3" i="14"/>
  <c r="D3" i="14"/>
  <c r="F6" i="13"/>
  <c r="D6" i="13"/>
  <c r="F5" i="13"/>
  <c r="D5" i="13"/>
  <c r="F4" i="13"/>
  <c r="D4" i="13"/>
  <c r="F3" i="13"/>
  <c r="D3" i="13"/>
  <c r="F6" i="12"/>
  <c r="D6" i="12"/>
  <c r="F5" i="12"/>
  <c r="D5" i="12"/>
  <c r="F4" i="12"/>
  <c r="D4" i="12"/>
  <c r="F3" i="12"/>
  <c r="D3" i="12"/>
  <c r="F6" i="11"/>
  <c r="D6" i="11"/>
  <c r="F5" i="11"/>
  <c r="D5" i="11"/>
  <c r="F4" i="11"/>
  <c r="D4" i="11"/>
  <c r="F3" i="11"/>
  <c r="D3" i="11"/>
  <c r="F6" i="1"/>
  <c r="D6" i="1"/>
  <c r="F5" i="1"/>
  <c r="D5" i="1"/>
  <c r="F4" i="1"/>
  <c r="D4" i="1"/>
  <c r="F3" i="1"/>
  <c r="D3" i="1"/>
  <c r="F5" i="10"/>
  <c r="F4" i="10"/>
  <c r="F3" i="10"/>
  <c r="D6" i="10"/>
  <c r="D5" i="10"/>
  <c r="D4" i="10"/>
  <c r="J8" i="14" l="1"/>
  <c r="I8" i="14"/>
  <c r="H8" i="14"/>
  <c r="G8" i="14"/>
  <c r="J8" i="13"/>
  <c r="I8" i="13"/>
  <c r="H8" i="13"/>
  <c r="G8" i="13"/>
  <c r="H8" i="12"/>
  <c r="G8" i="12"/>
  <c r="I8" i="11"/>
  <c r="H8" i="11"/>
  <c r="G8" i="11"/>
  <c r="H8" i="1"/>
  <c r="G8" i="1"/>
  <c r="H8" i="10"/>
  <c r="G8" i="10"/>
  <c r="F6" i="10"/>
  <c r="A24" i="14"/>
  <c r="A24" i="13"/>
  <c r="A27" i="11"/>
  <c r="D3" i="10" l="1"/>
  <c r="C8" i="14"/>
  <c r="C8" i="13"/>
  <c r="C8" i="12"/>
  <c r="C8" i="11"/>
  <c r="C8" i="1"/>
  <c r="C8" i="10"/>
  <c r="I25" i="14" l="1"/>
  <c r="I25" i="13"/>
  <c r="I28" i="11"/>
</calcChain>
</file>

<file path=xl/sharedStrings.xml><?xml version="1.0" encoding="utf-8"?>
<sst xmlns="http://schemas.openxmlformats.org/spreadsheetml/2006/main" count="511" uniqueCount="210">
  <si>
    <t>Backe:</t>
  </si>
  <si>
    <t>Tävlingschef:</t>
  </si>
  <si>
    <t>Tävlingssekreterare:</t>
  </si>
  <si>
    <t>Tävlingsdomare:</t>
  </si>
  <si>
    <t>Namn</t>
  </si>
  <si>
    <t>Klubb</t>
  </si>
  <si>
    <t>Åk 1</t>
  </si>
  <si>
    <t>Åk 2</t>
  </si>
  <si>
    <t>Final</t>
  </si>
  <si>
    <t>Träning</t>
  </si>
  <si>
    <t>Placering</t>
  </si>
  <si>
    <t>Arrangör:</t>
  </si>
  <si>
    <t>Väder:</t>
  </si>
  <si>
    <t>Snö:</t>
  </si>
  <si>
    <t>Temperatur:</t>
  </si>
  <si>
    <t>Nysnö</t>
  </si>
  <si>
    <t>Födelseår</t>
  </si>
  <si>
    <t>Skapad:</t>
  </si>
  <si>
    <t>Abrahamsson</t>
  </si>
  <si>
    <t>Mats</t>
  </si>
  <si>
    <t>Niemi</t>
  </si>
  <si>
    <t>Norell</t>
  </si>
  <si>
    <t>Truls</t>
  </si>
  <si>
    <t>Samuelsson</t>
  </si>
  <si>
    <t>Robert</t>
  </si>
  <si>
    <t>Magnusson</t>
  </si>
  <si>
    <t>Sara</t>
  </si>
  <si>
    <t>Matslofva</t>
  </si>
  <si>
    <t>Hanna</t>
  </si>
  <si>
    <t>Brostrand</t>
  </si>
  <si>
    <t>Casper</t>
  </si>
  <si>
    <t>S1 Damer</t>
  </si>
  <si>
    <t>Start Nr</t>
  </si>
  <si>
    <t>S1 Herrar</t>
  </si>
  <si>
    <t>SDH Herrar</t>
  </si>
  <si>
    <t>Backlund</t>
  </si>
  <si>
    <t>Erik</t>
  </si>
  <si>
    <t>Demiroglu</t>
  </si>
  <si>
    <t>Andersson</t>
  </si>
  <si>
    <t>Daniel</t>
  </si>
  <si>
    <t>Tidstrand</t>
  </si>
  <si>
    <t>Sanna</t>
  </si>
  <si>
    <t>SDH Herrar Ungdom</t>
  </si>
  <si>
    <t>SDH Damer Ungdom</t>
  </si>
  <si>
    <t>SDH Damer</t>
  </si>
  <si>
    <t>Listyp:</t>
  </si>
  <si>
    <t>Sidfot:</t>
  </si>
  <si>
    <t>Tid träning:</t>
  </si>
  <si>
    <t>Tid åk1:</t>
  </si>
  <si>
    <t>Tid åk2:</t>
  </si>
  <si>
    <t>Tid Final:</t>
  </si>
  <si>
    <t>www.skidor.com/speedski</t>
  </si>
  <si>
    <t>Start:</t>
  </si>
  <si>
    <t>Mål:</t>
  </si>
  <si>
    <t>Fallhöjd:</t>
  </si>
  <si>
    <t>Längd:</t>
  </si>
  <si>
    <t>872 möh</t>
  </si>
  <si>
    <t>711 möh</t>
  </si>
  <si>
    <t>161 m</t>
  </si>
  <si>
    <t>680 m</t>
  </si>
  <si>
    <t>Listtyp</t>
  </si>
  <si>
    <t>Rubrik:</t>
  </si>
  <si>
    <t>Persson</t>
  </si>
  <si>
    <t>Christian</t>
  </si>
  <si>
    <t>Jansson</t>
  </si>
  <si>
    <t>Sebastian</t>
  </si>
  <si>
    <t>Start nr</t>
  </si>
  <si>
    <t>Bengt-Åke Otter</t>
  </si>
  <si>
    <t>Deltagare:</t>
  </si>
  <si>
    <t>Stefan</t>
  </si>
  <si>
    <t>Måns</t>
  </si>
  <si>
    <t>Resultatlista</t>
  </si>
  <si>
    <t>Lindblom</t>
  </si>
  <si>
    <t>Föråk 1:</t>
  </si>
  <si>
    <t>Föråk 2:</t>
  </si>
  <si>
    <t>Klass</t>
  </si>
  <si>
    <t>Anmälningsdatum</t>
  </si>
  <si>
    <t>PersonID</t>
  </si>
  <si>
    <t>FIS_kod</t>
  </si>
  <si>
    <t>Efternamn</t>
  </si>
  <si>
    <t>Förnamn</t>
  </si>
  <si>
    <t>Kön</t>
  </si>
  <si>
    <t>Födelsedatum</t>
  </si>
  <si>
    <t>FIS_punkter</t>
  </si>
  <si>
    <t>Disciplin</t>
  </si>
  <si>
    <t>D 0-15</t>
  </si>
  <si>
    <t>2012-02-01 21:19:15</t>
  </si>
  <si>
    <t>IID808784</t>
  </si>
  <si>
    <t>Mathilda</t>
  </si>
  <si>
    <t>L</t>
  </si>
  <si>
    <t>2000-10-29</t>
  </si>
  <si>
    <t>IFK Grängesberg AK</t>
  </si>
  <si>
    <t>Standard</t>
  </si>
  <si>
    <t>IID449449</t>
  </si>
  <si>
    <t>Tengzelius</t>
  </si>
  <si>
    <t>Solange</t>
  </si>
  <si>
    <t>1997-04-11</t>
  </si>
  <si>
    <t>D 16- - 50</t>
  </si>
  <si>
    <t>2012-02-10 19:49:23</t>
  </si>
  <si>
    <t>IID271808</t>
  </si>
  <si>
    <t>Britta</t>
  </si>
  <si>
    <t>1996-03-07</t>
  </si>
  <si>
    <t>Rättviks SLK</t>
  </si>
  <si>
    <t>2012-01-31 19:07:21</t>
  </si>
  <si>
    <t>IID131859</t>
  </si>
  <si>
    <t>1994-09-29</t>
  </si>
  <si>
    <t>Orsa Alpina Klubb</t>
  </si>
  <si>
    <t>2012-02-04 10:08:40</t>
  </si>
  <si>
    <t>IID449367</t>
  </si>
  <si>
    <t>Marie</t>
  </si>
  <si>
    <t>1996-07-16</t>
  </si>
  <si>
    <t>Deje AK</t>
  </si>
  <si>
    <t>2012-02-04 10:07:50</t>
  </si>
  <si>
    <t>IID1269011</t>
  </si>
  <si>
    <t>1991-02-18</t>
  </si>
  <si>
    <t>IID236783</t>
  </si>
  <si>
    <t>Evelina</t>
  </si>
  <si>
    <t>1994-02-23</t>
  </si>
  <si>
    <t>D 16- - 51</t>
  </si>
  <si>
    <t>2012-01-31 10:56:44</t>
  </si>
  <si>
    <t>IID172573</t>
  </si>
  <si>
    <t>1985-07-26</t>
  </si>
  <si>
    <t>Sälens IF</t>
  </si>
  <si>
    <t>Special</t>
  </si>
  <si>
    <t>H 0-15</t>
  </si>
  <si>
    <t>2012-01-30 20:35:43</t>
  </si>
  <si>
    <t>IID1613930</t>
  </si>
  <si>
    <t>Axel</t>
  </si>
  <si>
    <t>M</t>
  </si>
  <si>
    <t>2001-08-06</t>
  </si>
  <si>
    <t>Väst Alpin SK Göteborg</t>
  </si>
  <si>
    <t>2012-02-01 21:20:22</t>
  </si>
  <si>
    <t>IID808785</t>
  </si>
  <si>
    <t>Victor</t>
  </si>
  <si>
    <t>2003-10-16</t>
  </si>
  <si>
    <t>2012-02-09 22:51:14</t>
  </si>
  <si>
    <t>IID487225</t>
  </si>
  <si>
    <t>Stragne</t>
  </si>
  <si>
    <t>Adam</t>
  </si>
  <si>
    <t>2000-05-04</t>
  </si>
  <si>
    <t>2012-01-30 20:36:16</t>
  </si>
  <si>
    <t>IID1613941</t>
  </si>
  <si>
    <t>Olof</t>
  </si>
  <si>
    <t>2000-05-07</t>
  </si>
  <si>
    <t>2012-02-09 22:51:41</t>
  </si>
  <si>
    <t>IID449461</t>
  </si>
  <si>
    <t>Hector</t>
  </si>
  <si>
    <t>2000-09-13</t>
  </si>
  <si>
    <t>H 16- - 50</t>
  </si>
  <si>
    <t>2012-01-30 10:09:00</t>
  </si>
  <si>
    <t>IID1644419</t>
  </si>
  <si>
    <t>Cenk</t>
  </si>
  <si>
    <t>1980-01-01</t>
  </si>
  <si>
    <t>UHSK Umeå SK</t>
  </si>
  <si>
    <t>2012-02-05 21:50:04</t>
  </si>
  <si>
    <t>IID830704</t>
  </si>
  <si>
    <t>Fernqvist</t>
  </si>
  <si>
    <t>1992-10-23</t>
  </si>
  <si>
    <t>2012-02-06 11:49:35</t>
  </si>
  <si>
    <t>IID684227</t>
  </si>
  <si>
    <t>1996-06-05</t>
  </si>
  <si>
    <t>2012-02-10 19:54:46</t>
  </si>
  <si>
    <t>IID952033</t>
  </si>
  <si>
    <t>1993-02-05</t>
  </si>
  <si>
    <t>2012-02-01 19:16:18</t>
  </si>
  <si>
    <t>IID133745</t>
  </si>
  <si>
    <t>Gustav</t>
  </si>
  <si>
    <t>1992-11-06</t>
  </si>
  <si>
    <t>2012-02-06 11:45:24</t>
  </si>
  <si>
    <t>IID455845</t>
  </si>
  <si>
    <t>1993-10-29</t>
  </si>
  <si>
    <t>2012-02-10 10:26:33</t>
  </si>
  <si>
    <t>IID443171</t>
  </si>
  <si>
    <t>1989-02-17</t>
  </si>
  <si>
    <t>Edsåsdalens SLK</t>
  </si>
  <si>
    <t>2012-02-05 21:51:51</t>
  </si>
  <si>
    <t>IID898311</t>
  </si>
  <si>
    <t>Karl</t>
  </si>
  <si>
    <t>1992-10-24</t>
  </si>
  <si>
    <t>Lundin</t>
  </si>
  <si>
    <t>Norbergs SLK</t>
  </si>
  <si>
    <t>H 16- - 51</t>
  </si>
  <si>
    <t>2012-02-08 10:31:05</t>
  </si>
  <si>
    <t>IID175466</t>
  </si>
  <si>
    <t>1993-12-27</t>
  </si>
  <si>
    <t>Falköpings AIK SLK</t>
  </si>
  <si>
    <t>2012-01-30 20:32:15</t>
  </si>
  <si>
    <t>IID461542</t>
  </si>
  <si>
    <t>1968-09-10</t>
  </si>
  <si>
    <t>2012-01-31 18:38:58</t>
  </si>
  <si>
    <t>IID664672</t>
  </si>
  <si>
    <t>1993-02-25</t>
  </si>
  <si>
    <t>IID285398</t>
  </si>
  <si>
    <t>1978-12-13</t>
  </si>
  <si>
    <t>IID833714</t>
  </si>
  <si>
    <t>1982-07-26</t>
  </si>
  <si>
    <t>Kils SLK</t>
  </si>
  <si>
    <t>Svenska Cupen Speedski
Deltävling 1 2012-02-18</t>
  </si>
  <si>
    <t>Daniel Andersson</t>
  </si>
  <si>
    <t>Max Matslofva</t>
  </si>
  <si>
    <t>Johansen</t>
  </si>
  <si>
    <t>Kajsa</t>
  </si>
  <si>
    <t>Lindgren</t>
  </si>
  <si>
    <t>Arne</t>
  </si>
  <si>
    <t>Hammarby IF</t>
  </si>
  <si>
    <t>Linda</t>
  </si>
  <si>
    <t>Baginski</t>
  </si>
  <si>
    <t>Sollentuna</t>
  </si>
  <si>
    <t>Fjällberget</t>
  </si>
  <si>
    <t>Snöfall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</si>
</sst>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scheme val="minor"/>
    </font>
    <font>
      <b/>
      <sz val="28"/>
      <color rgb="FFFF0000"/>
      <name val="Calibri"/>
      <family val="2"/>
      <scheme val="minor"/>
    </font>
    <font>
      <b/>
      <sz val="28"/>
      <color theme="1"/>
      <name val="Space Frigate"/>
    </font>
    <font>
      <b/>
      <sz val="11"/>
      <color theme="1"/>
      <name val="Calibri"/>
      <family val="2"/>
      <scheme val="minor"/>
    </font>
    <font>
      <b/>
      <sz val="24"/>
      <color theme="1"/>
      <name val="Space Frigate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0"/>
      <name val="MS Sans Serif"/>
      <family val="2"/>
    </font>
    <font>
      <sz val="10"/>
      <name val="MS Sans Serif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Font="1"/>
    <xf numFmtId="0" fontId="0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/>
    <xf numFmtId="0" fontId="5" fillId="0" borderId="1" xfId="0" applyFont="1" applyBorder="1"/>
    <xf numFmtId="0" fontId="0" fillId="0" borderId="0" xfId="0" applyBorder="1"/>
    <xf numFmtId="0" fontId="0" fillId="0" borderId="0" xfId="0" applyAlignment="1">
      <alignment horizontal="right"/>
    </xf>
    <xf numFmtId="0" fontId="0" fillId="0" borderId="0" xfId="0" quotePrefix="1" applyNumberFormat="1"/>
    <xf numFmtId="0" fontId="0" fillId="0" borderId="0" xfId="0" applyNumberFormat="1" applyAlignment="1">
      <alignment horizontal="left"/>
    </xf>
    <xf numFmtId="0" fontId="0" fillId="0" borderId="0" xfId="0" applyNumberFormat="1" applyBorder="1" applyAlignment="1">
      <alignment horizontal="left"/>
    </xf>
    <xf numFmtId="0" fontId="0" fillId="0" borderId="0" xfId="0" quotePrefix="1" applyNumberFormat="1" applyAlignment="1">
      <alignment horizontal="left"/>
    </xf>
    <xf numFmtId="2" fontId="0" fillId="0" borderId="0" xfId="0" applyNumberFormat="1" applyAlignment="1">
      <alignment horizontal="right"/>
    </xf>
    <xf numFmtId="2" fontId="0" fillId="0" borderId="0" xfId="0" applyNumberForma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20" fontId="7" fillId="0" borderId="1" xfId="0" applyNumberFormat="1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20" fontId="0" fillId="0" borderId="0" xfId="0" applyNumberFormat="1"/>
    <xf numFmtId="0" fontId="8" fillId="0" borderId="0" xfId="1"/>
    <xf numFmtId="0" fontId="0" fillId="0" borderId="0" xfId="0" applyAlignment="1">
      <alignment wrapText="1"/>
    </xf>
    <xf numFmtId="0" fontId="0" fillId="0" borderId="0" xfId="0" applyFill="1"/>
    <xf numFmtId="0" fontId="0" fillId="0" borderId="0" xfId="0" applyFill="1" applyAlignment="1">
      <alignment horizontal="left"/>
    </xf>
    <xf numFmtId="20" fontId="0" fillId="0" borderId="0" xfId="0" quotePrefix="1" applyNumberFormat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0" fillId="0" borderId="0" xfId="0" applyFill="1" applyAlignment="1">
      <alignment horizontal="center"/>
    </xf>
    <xf numFmtId="2" fontId="0" fillId="0" borderId="0" xfId="0" applyNumberFormat="1" applyFill="1" applyAlignment="1">
      <alignment horizontal="right"/>
    </xf>
    <xf numFmtId="2" fontId="0" fillId="0" borderId="0" xfId="0" applyNumberFormat="1" applyFill="1" applyBorder="1" applyAlignment="1">
      <alignment horizontal="right"/>
    </xf>
    <xf numFmtId="2" fontId="0" fillId="0" borderId="0" xfId="0" applyNumberFormat="1" applyFill="1"/>
    <xf numFmtId="0" fontId="0" fillId="0" borderId="0" xfId="0" applyFill="1" applyAlignment="1">
      <alignment horizontal="right"/>
    </xf>
    <xf numFmtId="22" fontId="0" fillId="0" borderId="0" xfId="0" applyNumberFormat="1" applyAlignment="1">
      <alignment horizontal="center"/>
    </xf>
    <xf numFmtId="0" fontId="10" fillId="0" borderId="0" xfId="0" quotePrefix="1" applyNumberFormat="1" applyFont="1"/>
    <xf numFmtId="0" fontId="11" fillId="0" borderId="0" xfId="0" quotePrefix="1" applyNumberFormat="1" applyFont="1"/>
    <xf numFmtId="0" fontId="11" fillId="0" borderId="0" xfId="0" applyNumberFormat="1" applyFont="1"/>
    <xf numFmtId="14" fontId="11" fillId="0" borderId="0" xfId="0" quotePrefix="1" applyNumberFormat="1" applyFont="1"/>
    <xf numFmtId="0" fontId="0" fillId="0" borderId="0" xfId="0" applyNumberFormat="1" applyFont="1"/>
    <xf numFmtId="0" fontId="0" fillId="0" borderId="0" xfId="0" quotePrefix="1" applyNumberFormat="1" applyFont="1"/>
    <xf numFmtId="0" fontId="0" fillId="0" borderId="0" xfId="0" applyNumberFormat="1" applyFill="1"/>
    <xf numFmtId="2" fontId="0" fillId="0" borderId="0" xfId="0" applyNumberFormat="1"/>
    <xf numFmtId="0" fontId="0" fillId="0" borderId="0" xfId="0" applyFont="1" applyFill="1" applyAlignment="1">
      <alignment horizontal="center"/>
    </xf>
    <xf numFmtId="2" fontId="0" fillId="0" borderId="0" xfId="0" applyNumberFormat="1" applyFont="1" applyFill="1" applyAlignment="1">
      <alignment horizontal="right"/>
    </xf>
    <xf numFmtId="2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/>
    <xf numFmtId="0" fontId="0" fillId="0" borderId="0" xfId="0" applyFont="1" applyFill="1" applyAlignment="1">
      <alignment horizontal="left"/>
    </xf>
    <xf numFmtId="0" fontId="12" fillId="0" borderId="0" xfId="0" applyNumberFormat="1" applyFont="1"/>
    <xf numFmtId="2" fontId="0" fillId="0" borderId="0" xfId="0" applyNumberFormat="1" applyFont="1"/>
    <xf numFmtId="0" fontId="0" fillId="0" borderId="0" xfId="0" quotePrefix="1" applyNumberFormat="1" applyFont="1" applyAlignment="1">
      <alignment horizontal="left"/>
    </xf>
    <xf numFmtId="0" fontId="12" fillId="0" borderId="0" xfId="0" quotePrefix="1" applyNumberFormat="1" applyFont="1" applyAlignment="1">
      <alignment horizontal="left"/>
    </xf>
    <xf numFmtId="0" fontId="5" fillId="0" borderId="1" xfId="0" applyFont="1" applyFill="1" applyBorder="1" applyAlignment="1">
      <alignment horizontal="right"/>
    </xf>
    <xf numFmtId="0" fontId="13" fillId="0" borderId="0" xfId="0" applyNumberFormat="1" applyFont="1"/>
    <xf numFmtId="0" fontId="3" fillId="0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2" fontId="0" fillId="0" borderId="0" xfId="0" applyNumberFormat="1" applyAlignment="1">
      <alignment horizontal="center"/>
    </xf>
    <xf numFmtId="0" fontId="9" fillId="0" borderId="3" xfId="0" applyFont="1" applyBorder="1" applyAlignment="1">
      <alignment horizont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60325</xdr:rowOff>
    </xdr:from>
    <xdr:to>
      <xdr:col>1</xdr:col>
      <xdr:colOff>17248</xdr:colOff>
      <xdr:row>0</xdr:row>
      <xdr:rowOff>965200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60325"/>
          <a:ext cx="655423" cy="904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79375</xdr:colOff>
      <xdr:row>0</xdr:row>
      <xdr:rowOff>34925</xdr:rowOff>
    </xdr:from>
    <xdr:to>
      <xdr:col>1</xdr:col>
      <xdr:colOff>29948</xdr:colOff>
      <xdr:row>0</xdr:row>
      <xdr:rowOff>939800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375" y="34925"/>
          <a:ext cx="655423" cy="904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111125</xdr:colOff>
      <xdr:row>0</xdr:row>
      <xdr:rowOff>60325</xdr:rowOff>
    </xdr:from>
    <xdr:to>
      <xdr:col>1</xdr:col>
      <xdr:colOff>61698</xdr:colOff>
      <xdr:row>0</xdr:row>
      <xdr:rowOff>965200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125" y="60325"/>
          <a:ext cx="655423" cy="904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98425</xdr:colOff>
      <xdr:row>0</xdr:row>
      <xdr:rowOff>85725</xdr:rowOff>
    </xdr:from>
    <xdr:to>
      <xdr:col>1</xdr:col>
      <xdr:colOff>48998</xdr:colOff>
      <xdr:row>0</xdr:row>
      <xdr:rowOff>990600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425" y="85725"/>
          <a:ext cx="655423" cy="9048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79375</xdr:rowOff>
    </xdr:from>
    <xdr:to>
      <xdr:col>1</xdr:col>
      <xdr:colOff>55348</xdr:colOff>
      <xdr:row>0</xdr:row>
      <xdr:rowOff>984250</xdr:rowOff>
    </xdr:to>
    <xdr:pic>
      <xdr:nvPicPr>
        <xdr:cNvPr id="3" name="Bildobjekt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79375"/>
          <a:ext cx="655423" cy="9048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111125</xdr:colOff>
      <xdr:row>0</xdr:row>
      <xdr:rowOff>66675</xdr:rowOff>
    </xdr:from>
    <xdr:to>
      <xdr:col>1</xdr:col>
      <xdr:colOff>61698</xdr:colOff>
      <xdr:row>0</xdr:row>
      <xdr:rowOff>971550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125" y="66675"/>
          <a:ext cx="655423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skidor.com/speeds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zoomScale="130" zoomScaleNormal="130" workbookViewId="0">
      <selection activeCell="F12" sqref="F12"/>
    </sheetView>
  </sheetViews>
  <sheetFormatPr defaultRowHeight="15"/>
  <cols>
    <col min="1" max="2" width="10.5703125" customWidth="1"/>
    <col min="3" max="3" width="19.28515625" bestFit="1" customWidth="1"/>
    <col min="4" max="4" width="17.7109375" customWidth="1"/>
    <col min="5" max="5" width="11.7109375" customWidth="1"/>
    <col min="6" max="6" width="20.85546875" customWidth="1"/>
    <col min="7" max="10" width="9.7109375" customWidth="1"/>
  </cols>
  <sheetData>
    <row r="1" spans="1:12" ht="90.75" customHeight="1">
      <c r="A1" s="58" t="str">
        <f>Rubrik</f>
        <v>Svenska Cupen Speedski
Deltävling 1 2012-02-18</v>
      </c>
      <c r="B1" s="59"/>
      <c r="C1" s="59"/>
      <c r="D1" s="59"/>
      <c r="E1" s="59"/>
      <c r="F1" s="59"/>
      <c r="G1" s="59"/>
      <c r="H1" s="59"/>
      <c r="I1" s="59"/>
      <c r="J1" s="59"/>
      <c r="K1" s="7"/>
      <c r="L1" s="1"/>
    </row>
    <row r="3" spans="1:12">
      <c r="C3" s="3" t="s">
        <v>11</v>
      </c>
      <c r="D3" s="4" t="str">
        <f>Arrangör</f>
        <v>IFK Grängesberg AK</v>
      </c>
      <c r="E3" s="3" t="s">
        <v>0</v>
      </c>
      <c r="F3" s="4" t="str">
        <f>Backe</f>
        <v>Fjällberget</v>
      </c>
      <c r="G3" s="3" t="s">
        <v>52</v>
      </c>
    </row>
    <row r="4" spans="1:12">
      <c r="C4" s="3" t="s">
        <v>1</v>
      </c>
      <c r="D4" s="4" t="str">
        <f>Tävlingschef</f>
        <v>Daniel Andersson</v>
      </c>
      <c r="E4" s="3" t="s">
        <v>12</v>
      </c>
      <c r="F4" s="4" t="str">
        <f>Väder</f>
        <v>Snöfall</v>
      </c>
      <c r="G4" s="3" t="s">
        <v>53</v>
      </c>
    </row>
    <row r="5" spans="1:12">
      <c r="C5" s="3" t="s">
        <v>2</v>
      </c>
      <c r="D5" s="4" t="str">
        <f>Tävlingssekreterare</f>
        <v>Max Matslofva</v>
      </c>
      <c r="E5" s="3" t="s">
        <v>13</v>
      </c>
      <c r="F5" s="4" t="str">
        <f>Snö</f>
        <v>Nysnö</v>
      </c>
      <c r="G5" s="3" t="s">
        <v>54</v>
      </c>
    </row>
    <row r="6" spans="1:12">
      <c r="C6" s="3" t="s">
        <v>3</v>
      </c>
      <c r="D6" s="4" t="str">
        <f>Tävlingsdomare</f>
        <v>Bengt-Åke Otter</v>
      </c>
      <c r="E6" s="3" t="s">
        <v>14</v>
      </c>
      <c r="F6" s="5">
        <f>Temperatur</f>
        <v>-2</v>
      </c>
      <c r="G6" s="3" t="s">
        <v>55</v>
      </c>
    </row>
    <row r="7" spans="1:12">
      <c r="A7" s="10"/>
      <c r="B7" s="10"/>
      <c r="C7" s="10"/>
      <c r="D7" s="10"/>
      <c r="E7" s="10"/>
      <c r="F7" s="10"/>
      <c r="G7" s="10"/>
      <c r="H7" s="10"/>
      <c r="I7" s="10"/>
      <c r="J7" s="10"/>
    </row>
    <row r="8" spans="1:12" ht="23.25">
      <c r="A8" s="9" t="s">
        <v>60</v>
      </c>
      <c r="B8" s="9"/>
      <c r="C8" s="19" t="str">
        <f>LISTTYP</f>
        <v>Resultatlista</v>
      </c>
      <c r="D8" s="20" t="s">
        <v>43</v>
      </c>
      <c r="E8" s="18"/>
      <c r="F8" s="18"/>
      <c r="G8" s="21">
        <f>Träning</f>
        <v>0.41666666666666669</v>
      </c>
      <c r="H8" s="21">
        <f>åk1</f>
        <v>0.45833333333333331</v>
      </c>
      <c r="I8" s="21">
        <f>åk2</f>
        <v>0.5</v>
      </c>
      <c r="J8" s="21">
        <f>Final</f>
        <v>0.54166666666666663</v>
      </c>
    </row>
    <row r="9" spans="1:12" ht="15.75">
      <c r="A9" s="8" t="s">
        <v>10</v>
      </c>
      <c r="B9" s="8" t="s">
        <v>32</v>
      </c>
      <c r="C9" s="8" t="s">
        <v>4</v>
      </c>
      <c r="D9" s="8"/>
      <c r="E9" s="8" t="s">
        <v>16</v>
      </c>
      <c r="F9" s="8" t="s">
        <v>5</v>
      </c>
      <c r="G9" s="22" t="s">
        <v>9</v>
      </c>
      <c r="H9" s="22" t="s">
        <v>6</v>
      </c>
      <c r="I9" s="22" t="s">
        <v>7</v>
      </c>
      <c r="J9" s="22" t="s">
        <v>8</v>
      </c>
    </row>
    <row r="10" spans="1:12">
      <c r="A10" s="6">
        <v>1</v>
      </c>
      <c r="B10" s="57">
        <v>2</v>
      </c>
      <c r="C10" s="12" t="s">
        <v>94</v>
      </c>
      <c r="D10" s="12" t="s">
        <v>95</v>
      </c>
      <c r="E10" s="12">
        <v>1997</v>
      </c>
      <c r="F10" s="12" t="s">
        <v>91</v>
      </c>
      <c r="G10" s="16">
        <v>68.25</v>
      </c>
      <c r="H10" s="16">
        <v>84.06</v>
      </c>
      <c r="I10" s="16">
        <v>81.83</v>
      </c>
      <c r="J10" s="16">
        <v>81.61</v>
      </c>
    </row>
    <row r="11" spans="1:12">
      <c r="A11" s="6">
        <v>2</v>
      </c>
      <c r="B11" s="57">
        <v>1</v>
      </c>
      <c r="C11" s="12" t="s">
        <v>62</v>
      </c>
      <c r="D11" s="12" t="s">
        <v>88</v>
      </c>
      <c r="E11" s="2">
        <v>2000</v>
      </c>
      <c r="F11" s="12" t="s">
        <v>91</v>
      </c>
      <c r="G11" s="16">
        <v>72.06</v>
      </c>
      <c r="H11" s="16">
        <v>81.3</v>
      </c>
      <c r="I11" s="16">
        <v>80.790000000000006</v>
      </c>
      <c r="J11" s="16">
        <v>78.099999999999994</v>
      </c>
    </row>
    <row r="12" spans="1:12">
      <c r="A12" s="6"/>
      <c r="B12" s="6"/>
      <c r="C12" s="12"/>
      <c r="D12" s="12"/>
      <c r="E12" s="15"/>
      <c r="F12" s="12"/>
      <c r="G12" s="16"/>
      <c r="H12" s="16"/>
      <c r="I12" s="16"/>
      <c r="J12" s="16"/>
    </row>
    <row r="13" spans="1:12">
      <c r="A13" s="6"/>
      <c r="B13" s="6"/>
      <c r="C13" s="12"/>
      <c r="D13" s="12"/>
      <c r="E13" s="15"/>
      <c r="F13" s="12"/>
      <c r="G13" s="16"/>
      <c r="H13" s="16"/>
      <c r="I13" s="16"/>
      <c r="J13" s="16"/>
    </row>
    <row r="14" spans="1:12">
      <c r="A14" s="6"/>
      <c r="B14" s="6"/>
      <c r="C14" s="2"/>
      <c r="D14" s="2"/>
      <c r="E14" s="13"/>
      <c r="F14" s="2"/>
      <c r="G14" s="16"/>
      <c r="H14" s="16"/>
      <c r="I14" s="16"/>
      <c r="J14" s="16"/>
    </row>
    <row r="15" spans="1:12">
      <c r="A15" s="6"/>
      <c r="B15" s="6"/>
      <c r="C15" s="2"/>
      <c r="D15" s="2"/>
      <c r="E15" s="13"/>
      <c r="F15" s="2"/>
      <c r="G15" s="16"/>
      <c r="H15" s="16"/>
      <c r="I15" s="16"/>
      <c r="J15" s="16"/>
    </row>
    <row r="16" spans="1:12">
      <c r="A16" s="6"/>
      <c r="B16" s="6"/>
      <c r="C16" s="2"/>
      <c r="D16" s="2"/>
      <c r="E16" s="13"/>
      <c r="F16" s="2"/>
      <c r="G16" s="16"/>
      <c r="H16" s="16"/>
      <c r="I16" s="16"/>
      <c r="J16" s="16"/>
    </row>
    <row r="17" spans="1:10">
      <c r="A17" s="6"/>
      <c r="B17" s="6"/>
      <c r="C17" s="2"/>
      <c r="D17" s="2"/>
      <c r="E17" s="13"/>
      <c r="F17" s="2"/>
      <c r="G17" s="16"/>
      <c r="H17" s="16"/>
      <c r="I17" s="16"/>
      <c r="J17" s="16"/>
    </row>
    <row r="18" spans="1:10">
      <c r="A18" s="6"/>
      <c r="B18" s="6"/>
      <c r="C18" s="2"/>
      <c r="D18" s="2"/>
      <c r="E18" s="13"/>
      <c r="F18" s="2"/>
      <c r="G18" s="16"/>
      <c r="H18" s="16"/>
      <c r="I18" s="16"/>
      <c r="J18" s="16"/>
    </row>
    <row r="19" spans="1:10">
      <c r="A19" s="6"/>
      <c r="B19" s="6"/>
      <c r="C19" s="2"/>
      <c r="D19" s="2"/>
      <c r="E19" s="13"/>
      <c r="F19" s="2"/>
      <c r="G19" s="16"/>
      <c r="H19" s="16"/>
      <c r="I19" s="16"/>
      <c r="J19" s="16"/>
    </row>
    <row r="20" spans="1:10">
      <c r="A20" s="6"/>
      <c r="B20" s="6"/>
      <c r="C20" s="2"/>
      <c r="D20" s="2"/>
      <c r="E20" s="13"/>
      <c r="F20" s="2"/>
      <c r="G20" s="16"/>
      <c r="H20" s="16"/>
      <c r="I20" s="16"/>
      <c r="J20" s="16"/>
    </row>
    <row r="21" spans="1:10">
      <c r="A21" s="6"/>
      <c r="B21" s="6"/>
      <c r="E21" s="13"/>
      <c r="G21" s="16"/>
      <c r="H21" s="16"/>
      <c r="I21" s="16"/>
      <c r="J21" s="16"/>
    </row>
    <row r="22" spans="1:10">
      <c r="A22" s="6"/>
      <c r="B22" s="6"/>
      <c r="E22" s="13"/>
      <c r="G22" s="16"/>
      <c r="H22" s="16"/>
      <c r="I22" s="16"/>
      <c r="J22" s="16"/>
    </row>
    <row r="23" spans="1:10">
      <c r="A23" s="6"/>
      <c r="B23" s="6"/>
      <c r="C23" s="10"/>
      <c r="D23" s="10"/>
      <c r="E23" s="14"/>
      <c r="F23" s="10"/>
      <c r="G23" s="17"/>
      <c r="H23" s="17"/>
      <c r="I23" s="17"/>
      <c r="J23" s="17"/>
    </row>
    <row r="24" spans="1:10" ht="36">
      <c r="A24" s="60" t="str">
        <f>Sidfot</f>
        <v>www.skidor.com/speedski</v>
      </c>
      <c r="B24" s="60"/>
      <c r="C24" s="60"/>
      <c r="D24" s="60"/>
      <c r="E24" s="60"/>
      <c r="F24" s="60"/>
      <c r="G24" s="60"/>
      <c r="H24" s="60"/>
      <c r="I24" s="60"/>
      <c r="J24" s="60"/>
    </row>
    <row r="25" spans="1:10">
      <c r="H25" s="11" t="s">
        <v>17</v>
      </c>
      <c r="I25" s="61">
        <f ca="1">NOW()</f>
        <v>40957.923937384257</v>
      </c>
      <c r="J25" s="61"/>
    </row>
  </sheetData>
  <sortState ref="B10:J11">
    <sortCondition descending="1" ref="J10:J11"/>
  </sortState>
  <mergeCells count="3">
    <mergeCell ref="A1:J1"/>
    <mergeCell ref="A24:J24"/>
    <mergeCell ref="I25:J2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zoomScale="130" zoomScaleNormal="130" workbookViewId="0">
      <selection activeCell="B10" sqref="B10:B13"/>
    </sheetView>
  </sheetViews>
  <sheetFormatPr defaultRowHeight="15"/>
  <cols>
    <col min="1" max="2" width="10.5703125" customWidth="1"/>
    <col min="3" max="3" width="19.28515625" bestFit="1" customWidth="1"/>
    <col min="4" max="4" width="17.7109375" customWidth="1"/>
    <col min="5" max="5" width="11.7109375" customWidth="1"/>
    <col min="6" max="6" width="20.85546875" customWidth="1"/>
    <col min="7" max="10" width="9.7109375" customWidth="1"/>
  </cols>
  <sheetData>
    <row r="1" spans="1:12" ht="81.75" customHeight="1">
      <c r="A1" s="58" t="str">
        <f>Rubrik</f>
        <v>Svenska Cupen Speedski
Deltävling 1 2012-02-18</v>
      </c>
      <c r="B1" s="59"/>
      <c r="C1" s="59"/>
      <c r="D1" s="59"/>
      <c r="E1" s="59"/>
      <c r="F1" s="59"/>
      <c r="G1" s="59"/>
      <c r="H1" s="59"/>
      <c r="I1" s="59"/>
      <c r="J1" s="59"/>
      <c r="K1" s="7"/>
      <c r="L1" s="1"/>
    </row>
    <row r="3" spans="1:12">
      <c r="C3" s="3" t="s">
        <v>11</v>
      </c>
      <c r="D3" s="4" t="str">
        <f>Arrangör</f>
        <v>IFK Grängesberg AK</v>
      </c>
      <c r="E3" s="3" t="s">
        <v>0</v>
      </c>
      <c r="F3" s="4" t="str">
        <f>Backe</f>
        <v>Fjällberget</v>
      </c>
      <c r="G3" s="3" t="s">
        <v>52</v>
      </c>
    </row>
    <row r="4" spans="1:12">
      <c r="C4" s="3" t="s">
        <v>1</v>
      </c>
      <c r="D4" s="4" t="str">
        <f>Tävlingschef</f>
        <v>Daniel Andersson</v>
      </c>
      <c r="E4" s="3" t="s">
        <v>12</v>
      </c>
      <c r="F4" s="4" t="str">
        <f>Väder</f>
        <v>Snöfall</v>
      </c>
      <c r="G4" s="3" t="s">
        <v>53</v>
      </c>
    </row>
    <row r="5" spans="1:12">
      <c r="C5" s="3" t="s">
        <v>2</v>
      </c>
      <c r="D5" s="4" t="str">
        <f>Tävlingssekreterare</f>
        <v>Max Matslofva</v>
      </c>
      <c r="E5" s="3" t="s">
        <v>13</v>
      </c>
      <c r="F5" s="4" t="str">
        <f>Snö</f>
        <v>Nysnö</v>
      </c>
      <c r="G5" s="3" t="s">
        <v>54</v>
      </c>
    </row>
    <row r="6" spans="1:12">
      <c r="C6" s="3" t="s">
        <v>3</v>
      </c>
      <c r="D6" s="4" t="str">
        <f>Tävlingsdomare</f>
        <v>Bengt-Åke Otter</v>
      </c>
      <c r="E6" s="3" t="s">
        <v>14</v>
      </c>
      <c r="F6" s="5">
        <f>Temperatur</f>
        <v>-2</v>
      </c>
      <c r="G6" s="3" t="s">
        <v>55</v>
      </c>
    </row>
    <row r="7" spans="1:12">
      <c r="A7" s="10"/>
      <c r="B7" s="10"/>
      <c r="C7" s="10"/>
      <c r="D7" s="10"/>
      <c r="E7" s="10"/>
      <c r="F7" s="10"/>
      <c r="G7" s="10"/>
      <c r="H7" s="10"/>
      <c r="I7" s="10"/>
      <c r="J7" s="10"/>
    </row>
    <row r="8" spans="1:12" ht="23.25">
      <c r="A8" s="9" t="s">
        <v>60</v>
      </c>
      <c r="B8" s="9"/>
      <c r="C8" s="19" t="str">
        <f>LISTTYP</f>
        <v>Resultatlista</v>
      </c>
      <c r="D8" s="20" t="s">
        <v>42</v>
      </c>
      <c r="E8" s="18"/>
      <c r="F8" s="18"/>
      <c r="G8" s="21">
        <f>Träning</f>
        <v>0.41666666666666669</v>
      </c>
      <c r="H8" s="21">
        <f>åk1</f>
        <v>0.45833333333333331</v>
      </c>
      <c r="I8" s="21">
        <f>åk2</f>
        <v>0.5</v>
      </c>
      <c r="J8" s="21">
        <f>Final</f>
        <v>0.54166666666666663</v>
      </c>
    </row>
    <row r="9" spans="1:12" ht="15.75">
      <c r="A9" s="8" t="s">
        <v>10</v>
      </c>
      <c r="B9" s="8" t="s">
        <v>66</v>
      </c>
      <c r="C9" s="8" t="s">
        <v>4</v>
      </c>
      <c r="D9" s="8"/>
      <c r="E9" s="8" t="s">
        <v>16</v>
      </c>
      <c r="F9" s="8" t="s">
        <v>5</v>
      </c>
      <c r="G9" s="22" t="s">
        <v>9</v>
      </c>
      <c r="H9" s="22" t="s">
        <v>6</v>
      </c>
      <c r="I9" s="22" t="s">
        <v>7</v>
      </c>
      <c r="J9" s="22" t="s">
        <v>8</v>
      </c>
    </row>
    <row r="10" spans="1:12">
      <c r="A10" s="6">
        <v>1</v>
      </c>
      <c r="B10" s="57">
        <v>7</v>
      </c>
      <c r="C10" s="12" t="s">
        <v>137</v>
      </c>
      <c r="D10" s="12" t="s">
        <v>138</v>
      </c>
      <c r="E10" s="15">
        <v>2000</v>
      </c>
      <c r="F10" s="12" t="s">
        <v>91</v>
      </c>
      <c r="G10" s="12">
        <v>77.63</v>
      </c>
      <c r="H10" s="16">
        <v>85.24</v>
      </c>
      <c r="I10" s="16">
        <v>84.62</v>
      </c>
      <c r="J10" s="16">
        <v>83.32</v>
      </c>
    </row>
    <row r="11" spans="1:12">
      <c r="A11" s="6">
        <v>2</v>
      </c>
      <c r="B11" s="57">
        <v>5</v>
      </c>
      <c r="C11" s="12" t="s">
        <v>18</v>
      </c>
      <c r="D11" s="12" t="s">
        <v>142</v>
      </c>
      <c r="E11" s="15">
        <v>2000</v>
      </c>
      <c r="F11" s="12" t="s">
        <v>130</v>
      </c>
      <c r="G11" s="12">
        <v>75.010000000000005</v>
      </c>
      <c r="H11" s="16">
        <v>81.95</v>
      </c>
      <c r="I11" s="16">
        <v>82.48</v>
      </c>
      <c r="J11" s="16">
        <v>79.540000000000006</v>
      </c>
    </row>
    <row r="12" spans="1:12">
      <c r="A12" s="6">
        <v>3</v>
      </c>
      <c r="B12" s="57">
        <v>8</v>
      </c>
      <c r="C12" s="12" t="s">
        <v>94</v>
      </c>
      <c r="D12" s="12" t="s">
        <v>146</v>
      </c>
      <c r="E12" s="15">
        <v>2000</v>
      </c>
      <c r="F12" s="12" t="s">
        <v>91</v>
      </c>
      <c r="G12" s="12">
        <v>69.73</v>
      </c>
      <c r="H12" s="16">
        <v>74.88</v>
      </c>
      <c r="I12" s="16">
        <v>79.099999999999994</v>
      </c>
      <c r="J12" s="16">
        <v>78.489999999999995</v>
      </c>
    </row>
    <row r="13" spans="1:12">
      <c r="A13" s="6">
        <v>4</v>
      </c>
      <c r="B13" s="57">
        <v>4</v>
      </c>
      <c r="C13" s="12" t="s">
        <v>18</v>
      </c>
      <c r="D13" s="12" t="s">
        <v>127</v>
      </c>
      <c r="E13" s="15">
        <v>2001</v>
      </c>
      <c r="F13" s="12" t="s">
        <v>130</v>
      </c>
      <c r="G13" s="12">
        <v>73.930000000000007</v>
      </c>
      <c r="H13" s="16">
        <v>80.78</v>
      </c>
      <c r="I13" s="16">
        <v>79.95</v>
      </c>
      <c r="J13" s="16">
        <v>77.37</v>
      </c>
    </row>
    <row r="14" spans="1:12">
      <c r="A14" s="6"/>
      <c r="C14" s="12"/>
      <c r="D14" s="12"/>
      <c r="E14" s="12"/>
      <c r="F14" s="12"/>
      <c r="G14" s="12"/>
      <c r="H14" s="16"/>
      <c r="I14" s="16"/>
      <c r="J14" s="16"/>
    </row>
    <row r="15" spans="1:12">
      <c r="A15" s="6"/>
      <c r="C15" s="2"/>
      <c r="D15" s="2"/>
      <c r="E15" s="13"/>
      <c r="F15" s="2"/>
      <c r="G15" s="16"/>
      <c r="H15" s="16"/>
      <c r="I15" s="16"/>
      <c r="J15" s="16"/>
    </row>
    <row r="16" spans="1:12">
      <c r="A16" s="6"/>
      <c r="C16" s="2"/>
      <c r="D16" s="2"/>
      <c r="E16" s="13"/>
      <c r="F16" s="2"/>
      <c r="G16" s="16"/>
      <c r="H16" s="16"/>
      <c r="I16" s="16"/>
      <c r="J16" s="16"/>
    </row>
    <row r="17" spans="1:10">
      <c r="A17" s="6"/>
      <c r="C17" s="2"/>
      <c r="D17" s="2"/>
      <c r="E17" s="13"/>
      <c r="F17" s="2"/>
      <c r="G17" s="16"/>
      <c r="H17" s="16"/>
      <c r="I17" s="16"/>
      <c r="J17" s="16"/>
    </row>
    <row r="18" spans="1:10">
      <c r="A18" s="6"/>
      <c r="C18" s="2"/>
      <c r="D18" s="2"/>
      <c r="E18" s="13"/>
      <c r="F18" s="2"/>
      <c r="G18" s="16"/>
      <c r="H18" s="16"/>
      <c r="I18" s="16"/>
      <c r="J18" s="16"/>
    </row>
    <row r="19" spans="1:10">
      <c r="A19" s="6"/>
      <c r="C19" s="2"/>
      <c r="D19" s="2"/>
      <c r="E19" s="13"/>
      <c r="F19" s="2"/>
      <c r="G19" s="16"/>
      <c r="H19" s="16"/>
      <c r="I19" s="16"/>
      <c r="J19" s="16"/>
    </row>
    <row r="20" spans="1:10">
      <c r="A20" s="6"/>
      <c r="C20" s="2"/>
      <c r="D20" s="2"/>
      <c r="E20" s="13"/>
      <c r="F20" s="2"/>
      <c r="G20" s="16"/>
      <c r="H20" s="16"/>
      <c r="I20" s="16"/>
      <c r="J20" s="16"/>
    </row>
    <row r="21" spans="1:10">
      <c r="A21" s="6"/>
      <c r="E21" s="13"/>
      <c r="G21" s="16"/>
      <c r="H21" s="16"/>
      <c r="I21" s="16"/>
      <c r="J21" s="16"/>
    </row>
    <row r="22" spans="1:10">
      <c r="A22" s="6"/>
      <c r="E22" s="13"/>
      <c r="G22" s="16"/>
      <c r="H22" s="16"/>
      <c r="I22" s="16"/>
      <c r="J22" s="16"/>
    </row>
    <row r="23" spans="1:10">
      <c r="A23" s="6"/>
      <c r="C23" s="10"/>
      <c r="D23" s="10"/>
      <c r="E23" s="14"/>
      <c r="F23" s="10"/>
      <c r="G23" s="17"/>
      <c r="H23" s="17"/>
      <c r="I23" s="17"/>
      <c r="J23" s="17"/>
    </row>
    <row r="24" spans="1:10" ht="36">
      <c r="A24" s="60" t="str">
        <f>Sidfot</f>
        <v>www.skidor.com/speedski</v>
      </c>
      <c r="B24" s="60"/>
      <c r="C24" s="60"/>
      <c r="D24" s="60"/>
      <c r="E24" s="60"/>
      <c r="F24" s="60"/>
      <c r="G24" s="60"/>
      <c r="H24" s="60"/>
      <c r="I24" s="60"/>
      <c r="J24" s="60"/>
    </row>
    <row r="25" spans="1:10">
      <c r="H25" s="11" t="s">
        <v>17</v>
      </c>
      <c r="I25" s="61">
        <f ca="1">NOW()</f>
        <v>40957.923937384257</v>
      </c>
      <c r="J25" s="61"/>
    </row>
  </sheetData>
  <sortState ref="B10:J13">
    <sortCondition descending="1" ref="J10:J13"/>
  </sortState>
  <mergeCells count="3">
    <mergeCell ref="A1:J1"/>
    <mergeCell ref="A24:J24"/>
    <mergeCell ref="I25:J25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zoomScale="130" zoomScaleNormal="130" workbookViewId="0">
      <selection activeCell="B10" sqref="B10"/>
    </sheetView>
  </sheetViews>
  <sheetFormatPr defaultRowHeight="15"/>
  <cols>
    <col min="1" max="2" width="10.5703125" customWidth="1"/>
    <col min="3" max="3" width="19.28515625" bestFit="1" customWidth="1"/>
    <col min="4" max="4" width="17.7109375" customWidth="1"/>
    <col min="5" max="5" width="11.7109375" customWidth="1"/>
    <col min="6" max="6" width="20.85546875" customWidth="1"/>
    <col min="7" max="9" width="9.7109375" customWidth="1"/>
  </cols>
  <sheetData>
    <row r="1" spans="1:11" ht="82.5" customHeight="1">
      <c r="A1" s="58" t="str">
        <f>Rubrik</f>
        <v>Svenska Cupen Speedski
Deltävling 1 2012-02-18</v>
      </c>
      <c r="B1" s="59"/>
      <c r="C1" s="59"/>
      <c r="D1" s="59"/>
      <c r="E1" s="59"/>
      <c r="F1" s="59"/>
      <c r="G1" s="59"/>
      <c r="H1" s="59"/>
      <c r="I1" s="59"/>
      <c r="J1" s="7"/>
      <c r="K1" s="1"/>
    </row>
    <row r="3" spans="1:11">
      <c r="C3" s="3" t="s">
        <v>11</v>
      </c>
      <c r="D3" s="4" t="str">
        <f>Arrangör</f>
        <v>IFK Grängesberg AK</v>
      </c>
      <c r="E3" s="3" t="s">
        <v>0</v>
      </c>
      <c r="F3" s="4" t="str">
        <f>Backe</f>
        <v>Fjällberget</v>
      </c>
      <c r="G3" s="3" t="s">
        <v>52</v>
      </c>
      <c r="H3" t="s">
        <v>56</v>
      </c>
    </row>
    <row r="4" spans="1:11">
      <c r="C4" s="3" t="s">
        <v>1</v>
      </c>
      <c r="D4" s="4" t="str">
        <f>Tävlingschef</f>
        <v>Daniel Andersson</v>
      </c>
      <c r="E4" s="3" t="s">
        <v>12</v>
      </c>
      <c r="F4" s="4" t="str">
        <f>Väder</f>
        <v>Snöfall</v>
      </c>
      <c r="G4" s="3" t="s">
        <v>53</v>
      </c>
      <c r="H4" t="s">
        <v>57</v>
      </c>
    </row>
    <row r="5" spans="1:11">
      <c r="C5" s="3" t="s">
        <v>2</v>
      </c>
      <c r="D5" s="4" t="str">
        <f>Tävlingssekreterare</f>
        <v>Max Matslofva</v>
      </c>
      <c r="E5" s="3" t="s">
        <v>13</v>
      </c>
      <c r="F5" s="4" t="str">
        <f>Snö</f>
        <v>Nysnö</v>
      </c>
      <c r="G5" s="3" t="s">
        <v>54</v>
      </c>
      <c r="H5" t="s">
        <v>58</v>
      </c>
    </row>
    <row r="6" spans="1:11">
      <c r="C6" s="3" t="s">
        <v>3</v>
      </c>
      <c r="D6" s="4" t="str">
        <f>Tävlingsdomare</f>
        <v>Bengt-Åke Otter</v>
      </c>
      <c r="E6" s="3" t="s">
        <v>14</v>
      </c>
      <c r="F6" s="5">
        <f>Temperatur</f>
        <v>-2</v>
      </c>
      <c r="G6" s="3" t="s">
        <v>55</v>
      </c>
      <c r="H6" t="s">
        <v>59</v>
      </c>
    </row>
    <row r="7" spans="1:11">
      <c r="A7" s="10"/>
      <c r="B7" s="10"/>
      <c r="C7" s="10"/>
      <c r="D7" s="10"/>
      <c r="E7" s="10"/>
      <c r="F7" s="10"/>
      <c r="G7" s="10"/>
      <c r="H7" s="10"/>
      <c r="I7" s="10"/>
    </row>
    <row r="8" spans="1:11" ht="23.25">
      <c r="A8" s="9" t="s">
        <v>60</v>
      </c>
      <c r="B8" s="9"/>
      <c r="C8" s="19" t="str">
        <f>LISTTYP</f>
        <v>Resultatlista</v>
      </c>
      <c r="D8" s="20" t="s">
        <v>44</v>
      </c>
      <c r="E8" s="29" t="s">
        <v>68</v>
      </c>
      <c r="F8" s="30">
        <f>COUNT(B10:B25)</f>
        <v>5</v>
      </c>
      <c r="G8" s="21">
        <f>Träning</f>
        <v>0.41666666666666669</v>
      </c>
      <c r="H8" s="21">
        <f>åk1</f>
        <v>0.45833333333333331</v>
      </c>
      <c r="I8" s="21">
        <f>åk2</f>
        <v>0.5</v>
      </c>
      <c r="J8" s="21">
        <f>Final</f>
        <v>0.54166666666666663</v>
      </c>
    </row>
    <row r="9" spans="1:11" ht="15.75">
      <c r="A9" s="8" t="s">
        <v>10</v>
      </c>
      <c r="B9" s="8" t="s">
        <v>66</v>
      </c>
      <c r="C9" s="8" t="s">
        <v>4</v>
      </c>
      <c r="D9" s="8"/>
      <c r="E9" s="8" t="s">
        <v>16</v>
      </c>
      <c r="F9" s="8" t="s">
        <v>5</v>
      </c>
      <c r="G9" s="22" t="s">
        <v>9</v>
      </c>
      <c r="H9" s="22" t="s">
        <v>6</v>
      </c>
      <c r="I9" s="22" t="s">
        <v>7</v>
      </c>
      <c r="J9" s="22" t="s">
        <v>8</v>
      </c>
    </row>
    <row r="10" spans="1:11">
      <c r="A10" s="56">
        <v>1</v>
      </c>
      <c r="B10" s="45">
        <v>10</v>
      </c>
      <c r="C10" s="42" t="s">
        <v>35</v>
      </c>
      <c r="D10" s="42" t="s">
        <v>100</v>
      </c>
      <c r="E10" s="52">
        <v>1996</v>
      </c>
      <c r="F10" s="42" t="s">
        <v>102</v>
      </c>
      <c r="G10" s="51">
        <v>81.06</v>
      </c>
      <c r="H10" s="46">
        <v>91</v>
      </c>
      <c r="I10" s="46">
        <v>93.63</v>
      </c>
      <c r="J10" s="51">
        <v>93.59</v>
      </c>
    </row>
    <row r="11" spans="1:11">
      <c r="A11" s="56">
        <v>2</v>
      </c>
      <c r="B11" s="45">
        <v>12</v>
      </c>
      <c r="C11" s="42" t="s">
        <v>20</v>
      </c>
      <c r="D11" s="42" t="s">
        <v>26</v>
      </c>
      <c r="E11" s="52">
        <v>1991</v>
      </c>
      <c r="F11" s="42" t="s">
        <v>111</v>
      </c>
      <c r="G11" s="51">
        <v>81.33</v>
      </c>
      <c r="H11" s="46">
        <v>90.58</v>
      </c>
      <c r="I11" s="46">
        <v>92.75</v>
      </c>
      <c r="J11" s="51">
        <v>90.32</v>
      </c>
    </row>
    <row r="12" spans="1:11">
      <c r="A12" s="56">
        <v>3</v>
      </c>
      <c r="B12" s="45">
        <v>13</v>
      </c>
      <c r="C12" s="42" t="s">
        <v>20</v>
      </c>
      <c r="D12" s="42" t="s">
        <v>109</v>
      </c>
      <c r="E12" s="52">
        <v>1996</v>
      </c>
      <c r="F12" s="42" t="s">
        <v>111</v>
      </c>
      <c r="G12" s="51">
        <v>79.599999999999994</v>
      </c>
      <c r="H12" s="46">
        <v>87.53</v>
      </c>
      <c r="I12" s="46">
        <v>89.23</v>
      </c>
      <c r="J12" s="51">
        <v>88.5</v>
      </c>
    </row>
    <row r="13" spans="1:11">
      <c r="A13" s="56">
        <v>4</v>
      </c>
      <c r="B13" s="45">
        <v>11</v>
      </c>
      <c r="C13" s="50" t="s">
        <v>25</v>
      </c>
      <c r="D13" s="50" t="s">
        <v>116</v>
      </c>
      <c r="E13" s="53">
        <v>1994</v>
      </c>
      <c r="F13" s="41" t="s">
        <v>91</v>
      </c>
      <c r="G13" s="51">
        <v>77.959999999999994</v>
      </c>
      <c r="H13" s="47">
        <v>84.68</v>
      </c>
      <c r="I13" s="46">
        <v>87.85</v>
      </c>
      <c r="J13" s="51">
        <v>86.51</v>
      </c>
    </row>
    <row r="14" spans="1:11">
      <c r="A14" s="56">
        <v>5</v>
      </c>
      <c r="B14" s="45">
        <v>14</v>
      </c>
      <c r="C14" s="48" t="s">
        <v>200</v>
      </c>
      <c r="D14" s="48" t="s">
        <v>201</v>
      </c>
      <c r="E14" s="49"/>
      <c r="F14" s="49" t="s">
        <v>91</v>
      </c>
      <c r="G14" s="51">
        <v>77.77</v>
      </c>
      <c r="H14" s="46">
        <v>86.29</v>
      </c>
      <c r="I14" s="46">
        <v>87.25</v>
      </c>
      <c r="J14" s="51">
        <v>83.72</v>
      </c>
    </row>
    <row r="15" spans="1:11">
      <c r="A15" s="26"/>
      <c r="B15" s="31"/>
      <c r="C15" s="12"/>
      <c r="D15" s="12"/>
      <c r="E15" s="12"/>
      <c r="F15" s="12"/>
      <c r="G15" s="26"/>
      <c r="H15" s="32"/>
      <c r="I15" s="32"/>
    </row>
    <row r="16" spans="1:11">
      <c r="A16" s="26"/>
      <c r="B16" s="31"/>
      <c r="C16" s="26"/>
      <c r="D16" s="26"/>
      <c r="E16" s="27"/>
      <c r="F16" s="27"/>
      <c r="G16" s="26"/>
      <c r="H16" s="32"/>
      <c r="I16" s="32"/>
    </row>
    <row r="17" spans="1:9">
      <c r="A17" s="26"/>
      <c r="B17" s="31"/>
      <c r="C17" s="26"/>
      <c r="D17" s="26"/>
      <c r="E17" s="27"/>
      <c r="F17" s="27"/>
      <c r="G17" s="26"/>
      <c r="H17" s="32"/>
      <c r="I17" s="32"/>
    </row>
    <row r="18" spans="1:9">
      <c r="A18" s="26"/>
      <c r="B18" s="31"/>
      <c r="C18" s="26"/>
      <c r="D18" s="26"/>
      <c r="E18" s="27"/>
      <c r="F18" s="27"/>
      <c r="G18" s="26"/>
      <c r="H18" s="32"/>
      <c r="I18" s="32"/>
    </row>
    <row r="19" spans="1:9">
      <c r="A19" s="26"/>
      <c r="B19" s="31"/>
      <c r="C19" s="26"/>
      <c r="D19" s="26"/>
      <c r="E19" s="27"/>
      <c r="F19" s="27"/>
      <c r="G19" s="26"/>
      <c r="H19" s="32"/>
      <c r="I19" s="32"/>
    </row>
    <row r="20" spans="1:9">
      <c r="A20" s="26"/>
      <c r="B20" s="31"/>
      <c r="C20" s="26"/>
      <c r="D20" s="26"/>
      <c r="E20" s="27"/>
      <c r="F20" s="27"/>
      <c r="G20" s="32"/>
      <c r="H20" s="32"/>
      <c r="I20" s="32"/>
    </row>
    <row r="21" spans="1:9">
      <c r="A21" s="26"/>
      <c r="B21" s="31"/>
      <c r="C21" s="26"/>
      <c r="D21" s="26"/>
      <c r="E21" s="27"/>
      <c r="F21" s="27"/>
      <c r="G21" s="32"/>
      <c r="H21" s="32"/>
      <c r="I21" s="32"/>
    </row>
    <row r="22" spans="1:9">
      <c r="A22" s="26"/>
      <c r="B22" s="31"/>
      <c r="C22" s="26"/>
      <c r="D22" s="26"/>
      <c r="E22" s="27"/>
      <c r="F22" s="27"/>
      <c r="G22" s="32"/>
      <c r="H22" s="32"/>
      <c r="I22" s="32"/>
    </row>
    <row r="23" spans="1:9">
      <c r="A23" s="26"/>
      <c r="B23" s="31"/>
      <c r="C23" s="26"/>
      <c r="D23" s="26"/>
      <c r="E23" s="27"/>
      <c r="F23" s="27"/>
      <c r="G23" s="32"/>
      <c r="H23" s="32"/>
      <c r="I23" s="32"/>
    </row>
    <row r="24" spans="1:9">
      <c r="A24" s="26"/>
      <c r="B24" s="31"/>
      <c r="C24" s="26"/>
      <c r="D24" s="26"/>
      <c r="E24" s="27"/>
      <c r="F24" s="27"/>
      <c r="G24" s="32"/>
      <c r="H24" s="32"/>
      <c r="I24" s="32"/>
    </row>
    <row r="25" spans="1:9">
      <c r="A25" s="26"/>
      <c r="B25" s="31"/>
      <c r="C25" s="26"/>
      <c r="D25" s="26"/>
      <c r="E25" s="27"/>
      <c r="F25" s="27"/>
      <c r="G25" s="32"/>
      <c r="H25" s="32"/>
      <c r="I25" s="33"/>
    </row>
    <row r="26" spans="1:9" ht="18.75">
      <c r="A26" s="62" t="str">
        <f>Sidfot</f>
        <v>www.skidor.com/speedski</v>
      </c>
      <c r="B26" s="62"/>
      <c r="C26" s="62"/>
      <c r="D26" s="62"/>
      <c r="E26" s="62"/>
      <c r="F26" s="62"/>
      <c r="G26" s="62"/>
      <c r="H26" s="62"/>
      <c r="I26" s="62"/>
    </row>
    <row r="27" spans="1:9">
      <c r="H27" s="11" t="s">
        <v>17</v>
      </c>
      <c r="I27" s="36"/>
    </row>
  </sheetData>
  <sortState ref="B10:J14">
    <sortCondition descending="1" ref="J10:J14"/>
  </sortState>
  <mergeCells count="2">
    <mergeCell ref="A1:I1"/>
    <mergeCell ref="A26:I26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opLeftCell="A3" zoomScale="130" zoomScaleNormal="130" workbookViewId="0">
      <selection activeCell="D23" sqref="D23"/>
    </sheetView>
  </sheetViews>
  <sheetFormatPr defaultRowHeight="15"/>
  <cols>
    <col min="1" max="2" width="10.5703125" customWidth="1"/>
    <col min="3" max="3" width="19.28515625" bestFit="1" customWidth="1"/>
    <col min="4" max="4" width="17.7109375" customWidth="1"/>
    <col min="5" max="5" width="11.7109375" customWidth="1"/>
    <col min="6" max="6" width="20.85546875" customWidth="1"/>
    <col min="7" max="9" width="9.7109375" customWidth="1"/>
  </cols>
  <sheetData>
    <row r="1" spans="1:11" ht="82.5" customHeight="1">
      <c r="A1" s="58" t="str">
        <f>Rubrik</f>
        <v>Svenska Cupen Speedski
Deltävling 1 2012-02-18</v>
      </c>
      <c r="B1" s="59"/>
      <c r="C1" s="59"/>
      <c r="D1" s="59"/>
      <c r="E1" s="59"/>
      <c r="F1" s="59"/>
      <c r="G1" s="59"/>
      <c r="H1" s="59"/>
      <c r="I1" s="59"/>
      <c r="J1" s="7"/>
      <c r="K1" s="1"/>
    </row>
    <row r="3" spans="1:11">
      <c r="C3" s="3" t="s">
        <v>11</v>
      </c>
      <c r="D3" s="4" t="str">
        <f>Arrangör</f>
        <v>IFK Grängesberg AK</v>
      </c>
      <c r="E3" s="3" t="s">
        <v>0</v>
      </c>
      <c r="F3" s="4" t="str">
        <f>Backe</f>
        <v>Fjällberget</v>
      </c>
      <c r="G3" s="3" t="s">
        <v>52</v>
      </c>
      <c r="I3" s="3" t="s">
        <v>73</v>
      </c>
    </row>
    <row r="4" spans="1:11">
      <c r="C4" s="3" t="s">
        <v>1</v>
      </c>
      <c r="D4" s="4" t="str">
        <f>Tävlingschef</f>
        <v>Daniel Andersson</v>
      </c>
      <c r="E4" s="3" t="s">
        <v>12</v>
      </c>
      <c r="F4" s="4" t="str">
        <f>Väder</f>
        <v>Snöfall</v>
      </c>
      <c r="G4" s="3" t="s">
        <v>53</v>
      </c>
      <c r="I4" s="3" t="s">
        <v>74</v>
      </c>
    </row>
    <row r="5" spans="1:11">
      <c r="C5" s="3" t="s">
        <v>2</v>
      </c>
      <c r="D5" s="4" t="str">
        <f>Tävlingssekreterare</f>
        <v>Max Matslofva</v>
      </c>
      <c r="E5" s="3" t="s">
        <v>13</v>
      </c>
      <c r="F5" s="4" t="str">
        <f>Snö</f>
        <v>Nysnö</v>
      </c>
      <c r="G5" s="3" t="s">
        <v>54</v>
      </c>
    </row>
    <row r="6" spans="1:11">
      <c r="C6" s="3" t="s">
        <v>3</v>
      </c>
      <c r="D6" s="4" t="str">
        <f>Tävlingsdomare</f>
        <v>Bengt-Åke Otter</v>
      </c>
      <c r="E6" s="3" t="s">
        <v>14</v>
      </c>
      <c r="F6" s="5">
        <f>Temperatur</f>
        <v>-2</v>
      </c>
      <c r="G6" s="3" t="s">
        <v>55</v>
      </c>
    </row>
    <row r="7" spans="1:11">
      <c r="A7" s="10"/>
      <c r="B7" s="10"/>
      <c r="C7" s="10"/>
      <c r="D7" s="10"/>
      <c r="E7" s="10"/>
      <c r="F7" s="10"/>
      <c r="G7" s="10"/>
      <c r="H7" s="10"/>
      <c r="I7" s="10"/>
    </row>
    <row r="8" spans="1:11" ht="23.25">
      <c r="A8" s="9" t="s">
        <v>60</v>
      </c>
      <c r="B8" s="9"/>
      <c r="C8" s="19" t="str">
        <f>LISTTYP</f>
        <v>Resultatlista</v>
      </c>
      <c r="D8" s="20" t="s">
        <v>34</v>
      </c>
      <c r="E8" s="29" t="s">
        <v>68</v>
      </c>
      <c r="F8" s="30">
        <f>COUNT(B10:B26)</f>
        <v>10</v>
      </c>
      <c r="G8" s="21">
        <f>Träning</f>
        <v>0.41666666666666669</v>
      </c>
      <c r="H8" s="21">
        <f>åk1</f>
        <v>0.45833333333333331</v>
      </c>
      <c r="I8" s="21">
        <f>åk2</f>
        <v>0.5</v>
      </c>
      <c r="J8" s="21">
        <f>Final</f>
        <v>0.54166666666666663</v>
      </c>
    </row>
    <row r="9" spans="1:11" ht="15.75">
      <c r="A9" s="8" t="s">
        <v>10</v>
      </c>
      <c r="B9" s="8" t="s">
        <v>66</v>
      </c>
      <c r="C9" s="8" t="s">
        <v>4</v>
      </c>
      <c r="D9" s="8"/>
      <c r="E9" s="8" t="s">
        <v>16</v>
      </c>
      <c r="F9" s="8" t="s">
        <v>5</v>
      </c>
      <c r="G9" s="22" t="s">
        <v>9</v>
      </c>
      <c r="H9" s="22" t="s">
        <v>6</v>
      </c>
      <c r="I9" s="22" t="s">
        <v>7</v>
      </c>
      <c r="J9" s="54" t="s">
        <v>8</v>
      </c>
    </row>
    <row r="10" spans="1:11">
      <c r="A10" s="56">
        <v>1</v>
      </c>
      <c r="B10" s="31">
        <v>19</v>
      </c>
      <c r="C10" s="12" t="s">
        <v>72</v>
      </c>
      <c r="D10" s="12" t="s">
        <v>65</v>
      </c>
      <c r="E10" s="15">
        <v>1989</v>
      </c>
      <c r="F10" s="12" t="s">
        <v>174</v>
      </c>
      <c r="G10">
        <v>84.06</v>
      </c>
      <c r="H10" s="32">
        <v>95.21</v>
      </c>
      <c r="I10" s="33">
        <v>98.1</v>
      </c>
      <c r="J10">
        <v>97.58</v>
      </c>
    </row>
    <row r="11" spans="1:11">
      <c r="A11" s="56">
        <v>2</v>
      </c>
      <c r="B11" s="31">
        <v>15</v>
      </c>
      <c r="C11" s="12" t="s">
        <v>35</v>
      </c>
      <c r="D11" s="12" t="s">
        <v>36</v>
      </c>
      <c r="E11" s="15">
        <v>1993</v>
      </c>
      <c r="F11" s="12" t="s">
        <v>102</v>
      </c>
      <c r="G11">
        <v>84.22</v>
      </c>
      <c r="H11" s="32">
        <v>94.71</v>
      </c>
      <c r="I11" s="33">
        <v>97.13</v>
      </c>
      <c r="J11">
        <v>93.72</v>
      </c>
    </row>
    <row r="12" spans="1:11">
      <c r="A12" s="56">
        <v>3</v>
      </c>
      <c r="B12" s="31">
        <v>20</v>
      </c>
      <c r="C12" s="12" t="s">
        <v>27</v>
      </c>
      <c r="D12" s="12" t="s">
        <v>166</v>
      </c>
      <c r="E12" s="15">
        <v>1992</v>
      </c>
      <c r="F12" s="12" t="s">
        <v>106</v>
      </c>
      <c r="G12">
        <v>81.48</v>
      </c>
      <c r="H12" s="32">
        <v>89.9</v>
      </c>
      <c r="I12" s="32">
        <v>91.27</v>
      </c>
      <c r="J12">
        <v>90.77</v>
      </c>
    </row>
    <row r="13" spans="1:11">
      <c r="A13" s="56">
        <v>4</v>
      </c>
      <c r="B13" s="31">
        <v>22</v>
      </c>
      <c r="C13" s="12" t="s">
        <v>21</v>
      </c>
      <c r="D13" s="12" t="s">
        <v>70</v>
      </c>
      <c r="E13" s="15">
        <v>1996</v>
      </c>
      <c r="F13" s="12" t="s">
        <v>111</v>
      </c>
      <c r="G13">
        <v>78.239999999999995</v>
      </c>
      <c r="H13" s="33">
        <v>89.01</v>
      </c>
      <c r="I13" s="32">
        <v>90.99</v>
      </c>
      <c r="J13">
        <v>88.86</v>
      </c>
    </row>
    <row r="14" spans="1:11">
      <c r="A14" s="56">
        <v>5</v>
      </c>
      <c r="B14" s="31">
        <v>17</v>
      </c>
      <c r="C14" s="12" t="s">
        <v>156</v>
      </c>
      <c r="D14" s="12" t="s">
        <v>142</v>
      </c>
      <c r="E14" s="15">
        <v>1992</v>
      </c>
      <c r="F14" s="12" t="s">
        <v>111</v>
      </c>
      <c r="G14">
        <v>78.78</v>
      </c>
      <c r="H14" s="32">
        <v>89.61</v>
      </c>
      <c r="I14" s="32">
        <v>92.43</v>
      </c>
      <c r="J14">
        <v>88.79</v>
      </c>
    </row>
    <row r="15" spans="1:11">
      <c r="A15" s="56">
        <v>6</v>
      </c>
      <c r="B15" s="31">
        <v>16</v>
      </c>
      <c r="C15" s="12" t="s">
        <v>37</v>
      </c>
      <c r="D15" s="12" t="s">
        <v>151</v>
      </c>
      <c r="E15" s="15">
        <v>1980</v>
      </c>
      <c r="F15" s="12" t="s">
        <v>153</v>
      </c>
      <c r="G15" s="44">
        <v>78.5</v>
      </c>
      <c r="H15" s="32">
        <v>86.23</v>
      </c>
      <c r="I15" s="32">
        <v>88.11</v>
      </c>
      <c r="J15">
        <v>88.07</v>
      </c>
    </row>
    <row r="16" spans="1:11">
      <c r="A16" s="56">
        <v>7</v>
      </c>
      <c r="B16" s="31">
        <v>23</v>
      </c>
      <c r="C16" s="55" t="s">
        <v>179</v>
      </c>
      <c r="D16" s="55" t="s">
        <v>69</v>
      </c>
      <c r="E16" s="52"/>
      <c r="F16" s="55" t="s">
        <v>180</v>
      </c>
      <c r="G16">
        <v>75.930000000000007</v>
      </c>
      <c r="H16" s="32">
        <v>86.61</v>
      </c>
      <c r="I16" s="32">
        <v>87.96</v>
      </c>
      <c r="J16">
        <v>86.38</v>
      </c>
    </row>
    <row r="17" spans="1:10">
      <c r="A17" s="56">
        <v>8</v>
      </c>
      <c r="B17" s="31">
        <v>21</v>
      </c>
      <c r="C17" s="12" t="s">
        <v>21</v>
      </c>
      <c r="D17" s="12" t="s">
        <v>22</v>
      </c>
      <c r="E17" s="15">
        <v>1993</v>
      </c>
      <c r="F17" s="12" t="s">
        <v>111</v>
      </c>
      <c r="G17">
        <v>79.16</v>
      </c>
      <c r="H17" s="32">
        <v>87.04</v>
      </c>
      <c r="I17" s="32">
        <v>88.14</v>
      </c>
      <c r="J17" s="44">
        <v>86.1</v>
      </c>
    </row>
    <row r="18" spans="1:10">
      <c r="A18" s="56">
        <v>9</v>
      </c>
      <c r="B18" s="31">
        <v>18</v>
      </c>
      <c r="C18" s="12" t="s">
        <v>156</v>
      </c>
      <c r="D18" s="12" t="s">
        <v>177</v>
      </c>
      <c r="E18" s="15">
        <v>1992</v>
      </c>
      <c r="F18" s="12" t="s">
        <v>111</v>
      </c>
      <c r="G18">
        <v>76.36</v>
      </c>
      <c r="H18" s="32">
        <v>86.79</v>
      </c>
      <c r="I18" s="32">
        <v>89.97</v>
      </c>
      <c r="J18">
        <v>85.94</v>
      </c>
    </row>
    <row r="19" spans="1:10">
      <c r="A19" s="56">
        <v>10</v>
      </c>
      <c r="B19" s="31">
        <v>24</v>
      </c>
      <c r="C19" s="43" t="s">
        <v>202</v>
      </c>
      <c r="D19" s="43" t="s">
        <v>203</v>
      </c>
      <c r="E19" s="27"/>
      <c r="F19" s="27" t="s">
        <v>204</v>
      </c>
      <c r="G19" s="26">
        <v>66.08</v>
      </c>
      <c r="H19" s="32">
        <v>80.13</v>
      </c>
      <c r="I19" s="32">
        <v>85.56</v>
      </c>
      <c r="J19">
        <v>83.18</v>
      </c>
    </row>
    <row r="20" spans="1:10">
      <c r="A20" s="26"/>
      <c r="B20" s="31"/>
      <c r="C20" s="26"/>
      <c r="D20" s="26"/>
      <c r="E20" s="27"/>
      <c r="F20" s="27"/>
      <c r="G20" s="32"/>
      <c r="H20" s="32"/>
      <c r="I20" s="32"/>
    </row>
    <row r="21" spans="1:10">
      <c r="A21" s="26"/>
      <c r="B21" s="31"/>
      <c r="C21" s="26"/>
      <c r="D21" s="26"/>
      <c r="E21" s="27"/>
      <c r="F21" s="27"/>
      <c r="G21" s="26"/>
      <c r="H21" s="32"/>
      <c r="I21" s="32"/>
    </row>
    <row r="22" spans="1:10">
      <c r="A22" s="26"/>
      <c r="B22" s="31"/>
      <c r="C22" s="26"/>
      <c r="D22" s="26"/>
      <c r="E22" s="27"/>
      <c r="F22" s="27"/>
      <c r="G22" s="32"/>
      <c r="H22" s="32"/>
      <c r="I22" s="32"/>
    </row>
    <row r="23" spans="1:10">
      <c r="A23" s="26"/>
      <c r="B23" s="31"/>
      <c r="C23" s="26"/>
      <c r="D23" s="26"/>
      <c r="E23" s="27"/>
      <c r="F23" s="27"/>
      <c r="G23" s="26"/>
      <c r="H23" s="32"/>
      <c r="I23" s="32"/>
    </row>
    <row r="24" spans="1:10">
      <c r="A24" s="26"/>
      <c r="B24" s="31"/>
      <c r="C24" s="26"/>
      <c r="D24" s="26"/>
      <c r="E24" s="27"/>
      <c r="F24" s="27"/>
      <c r="G24" s="32"/>
      <c r="H24" s="32"/>
      <c r="I24" s="32"/>
    </row>
    <row r="25" spans="1:10">
      <c r="A25" s="26"/>
      <c r="B25" s="31"/>
      <c r="C25" s="26"/>
      <c r="D25" s="26"/>
      <c r="E25" s="27"/>
      <c r="F25" s="27"/>
      <c r="G25" s="26"/>
      <c r="H25" s="32"/>
      <c r="I25" s="32"/>
    </row>
    <row r="26" spans="1:10">
      <c r="A26" s="26"/>
      <c r="B26" s="31"/>
      <c r="C26" s="26"/>
      <c r="D26" s="26"/>
      <c r="E26" s="27"/>
      <c r="F26" s="27"/>
      <c r="G26" s="26"/>
      <c r="H26" s="32"/>
      <c r="I26" s="32"/>
    </row>
    <row r="27" spans="1:10" ht="18.75">
      <c r="A27" s="62" t="str">
        <f>Sidfot</f>
        <v>www.skidor.com/speedski</v>
      </c>
      <c r="B27" s="62"/>
      <c r="C27" s="62"/>
      <c r="D27" s="62"/>
      <c r="E27" s="62"/>
      <c r="F27" s="62"/>
      <c r="G27" s="62"/>
      <c r="H27" s="62"/>
      <c r="I27" s="62"/>
    </row>
    <row r="28" spans="1:10">
      <c r="H28" s="11" t="s">
        <v>17</v>
      </c>
      <c r="I28" s="36">
        <f ca="1">NOW()</f>
        <v>40957.923937384257</v>
      </c>
    </row>
  </sheetData>
  <sortState ref="B10:J19">
    <sortCondition descending="1" ref="J10:J19"/>
  </sortState>
  <mergeCells count="2">
    <mergeCell ref="A1:I1"/>
    <mergeCell ref="A27:I27"/>
  </mergeCell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zoomScale="130" zoomScaleNormal="130" workbookViewId="0">
      <selection activeCell="J11" sqref="B10:J11"/>
    </sheetView>
  </sheetViews>
  <sheetFormatPr defaultRowHeight="15"/>
  <cols>
    <col min="1" max="2" width="10.5703125" customWidth="1"/>
    <col min="3" max="3" width="19.28515625" bestFit="1" customWidth="1"/>
    <col min="4" max="4" width="17.7109375" customWidth="1"/>
    <col min="5" max="5" width="11.7109375" customWidth="1"/>
    <col min="6" max="6" width="20.85546875" customWidth="1"/>
    <col min="7" max="9" width="9.7109375" customWidth="1"/>
  </cols>
  <sheetData>
    <row r="1" spans="1:11" ht="82.5" customHeight="1">
      <c r="A1" s="58" t="str">
        <f>Rubrik</f>
        <v>Svenska Cupen Speedski
Deltävling 1 2012-02-18</v>
      </c>
      <c r="B1" s="58"/>
      <c r="C1" s="58"/>
      <c r="D1" s="58"/>
      <c r="E1" s="58"/>
      <c r="F1" s="58"/>
      <c r="G1" s="58"/>
      <c r="H1" s="58"/>
      <c r="I1" s="58"/>
      <c r="J1" s="7"/>
      <c r="K1" s="1"/>
    </row>
    <row r="3" spans="1:11">
      <c r="C3" s="3" t="s">
        <v>11</v>
      </c>
      <c r="D3" s="4" t="str">
        <f>Arrangör</f>
        <v>IFK Grängesberg AK</v>
      </c>
      <c r="E3" s="3" t="s">
        <v>0</v>
      </c>
      <c r="F3" s="4" t="str">
        <f>Backe</f>
        <v>Fjällberget</v>
      </c>
      <c r="G3" s="3" t="s">
        <v>52</v>
      </c>
    </row>
    <row r="4" spans="1:11">
      <c r="C4" s="3" t="s">
        <v>1</v>
      </c>
      <c r="D4" s="4" t="str">
        <f>Tävlingschef</f>
        <v>Daniel Andersson</v>
      </c>
      <c r="E4" s="3" t="s">
        <v>12</v>
      </c>
      <c r="F4" s="4" t="str">
        <f>Väder</f>
        <v>Snöfall</v>
      </c>
      <c r="G4" s="3" t="s">
        <v>53</v>
      </c>
    </row>
    <row r="5" spans="1:11">
      <c r="C5" s="3" t="s">
        <v>2</v>
      </c>
      <c r="D5" s="4" t="str">
        <f>Tävlingssekreterare</f>
        <v>Max Matslofva</v>
      </c>
      <c r="E5" s="3" t="s">
        <v>13</v>
      </c>
      <c r="F5" s="4" t="str">
        <f>Snö</f>
        <v>Nysnö</v>
      </c>
      <c r="G5" s="3" t="s">
        <v>54</v>
      </c>
    </row>
    <row r="6" spans="1:11">
      <c r="C6" s="3" t="s">
        <v>3</v>
      </c>
      <c r="D6" s="4" t="str">
        <f>Tävlingsdomare</f>
        <v>Bengt-Åke Otter</v>
      </c>
      <c r="E6" s="3" t="s">
        <v>14</v>
      </c>
      <c r="F6" s="5">
        <f>Temperatur</f>
        <v>-2</v>
      </c>
      <c r="G6" s="3" t="s">
        <v>55</v>
      </c>
    </row>
    <row r="7" spans="1:11">
      <c r="A7" s="10"/>
      <c r="B7" s="10"/>
      <c r="C7" s="10"/>
      <c r="D7" s="10"/>
      <c r="E7" s="10"/>
      <c r="F7" s="10"/>
      <c r="G7" s="10"/>
      <c r="H7" s="10"/>
      <c r="I7" s="10"/>
    </row>
    <row r="8" spans="1:11" ht="23.25">
      <c r="A8" s="9" t="s">
        <v>60</v>
      </c>
      <c r="B8" s="9"/>
      <c r="C8" s="19" t="str">
        <f>LISTTYP</f>
        <v>Resultatlista</v>
      </c>
      <c r="D8" s="20" t="s">
        <v>31</v>
      </c>
      <c r="E8" s="29" t="s">
        <v>68</v>
      </c>
      <c r="F8" s="30">
        <f>COUNT(B10:B25)</f>
        <v>2</v>
      </c>
      <c r="G8" s="21">
        <f>Träning</f>
        <v>0.41666666666666669</v>
      </c>
      <c r="H8" s="21">
        <f>åk1</f>
        <v>0.45833333333333331</v>
      </c>
      <c r="I8" s="21">
        <f>åk2</f>
        <v>0.5</v>
      </c>
      <c r="J8" s="21">
        <f>Final</f>
        <v>0.54166666666666663</v>
      </c>
    </row>
    <row r="9" spans="1:11" ht="15.75">
      <c r="A9" s="8" t="s">
        <v>10</v>
      </c>
      <c r="B9" s="8" t="s">
        <v>66</v>
      </c>
      <c r="C9" s="8" t="s">
        <v>4</v>
      </c>
      <c r="D9" s="8"/>
      <c r="E9" s="8" t="s">
        <v>16</v>
      </c>
      <c r="F9" s="8" t="s">
        <v>5</v>
      </c>
      <c r="G9" s="22" t="s">
        <v>9</v>
      </c>
      <c r="H9" s="22" t="s">
        <v>6</v>
      </c>
      <c r="I9" s="22" t="s">
        <v>7</v>
      </c>
      <c r="J9" s="22" t="s">
        <v>8</v>
      </c>
    </row>
    <row r="10" spans="1:11">
      <c r="A10" s="56">
        <v>1</v>
      </c>
      <c r="B10" s="31">
        <v>30</v>
      </c>
      <c r="C10" s="26" t="s">
        <v>41</v>
      </c>
      <c r="D10" s="26" t="s">
        <v>40</v>
      </c>
      <c r="E10" s="27">
        <v>1985</v>
      </c>
      <c r="F10" s="27" t="s">
        <v>122</v>
      </c>
      <c r="G10" s="26">
        <v>86.51</v>
      </c>
      <c r="H10" s="32">
        <v>99.87</v>
      </c>
      <c r="I10" s="32">
        <v>103.01</v>
      </c>
      <c r="J10">
        <v>103.06</v>
      </c>
    </row>
    <row r="11" spans="1:11">
      <c r="A11" s="56">
        <v>2</v>
      </c>
      <c r="B11" s="31">
        <v>31</v>
      </c>
      <c r="C11" s="26" t="s">
        <v>205</v>
      </c>
      <c r="D11" s="26" t="s">
        <v>206</v>
      </c>
      <c r="E11" s="27"/>
      <c r="F11" s="27" t="s">
        <v>207</v>
      </c>
      <c r="G11" s="26">
        <v>85.59</v>
      </c>
      <c r="H11" s="33">
        <v>97.53</v>
      </c>
      <c r="I11" s="32">
        <v>99.09</v>
      </c>
      <c r="J11">
        <v>97.66</v>
      </c>
    </row>
    <row r="12" spans="1:11">
      <c r="A12" s="26"/>
      <c r="B12" s="31"/>
      <c r="C12" s="26"/>
      <c r="D12" s="26"/>
      <c r="E12" s="27"/>
      <c r="F12" s="27"/>
      <c r="G12" s="34"/>
      <c r="H12" s="32"/>
      <c r="I12" s="32"/>
    </row>
    <row r="13" spans="1:11">
      <c r="A13" s="26"/>
      <c r="B13" s="31"/>
      <c r="C13" s="26"/>
      <c r="D13" s="26"/>
      <c r="E13" s="27"/>
      <c r="F13" s="27"/>
      <c r="G13" s="26"/>
      <c r="H13" s="32"/>
      <c r="I13" s="32"/>
    </row>
    <row r="14" spans="1:11">
      <c r="A14" s="26"/>
      <c r="B14" s="31"/>
      <c r="C14" s="26"/>
      <c r="D14" s="26"/>
      <c r="E14" s="27"/>
      <c r="F14" s="27"/>
      <c r="G14" s="26"/>
      <c r="H14" s="32"/>
      <c r="I14" s="32"/>
    </row>
    <row r="15" spans="1:11">
      <c r="A15" s="26"/>
      <c r="B15" s="31"/>
      <c r="C15" s="26"/>
      <c r="D15" s="26"/>
      <c r="E15" s="27"/>
      <c r="F15" s="27"/>
      <c r="G15" s="26"/>
      <c r="H15" s="32"/>
      <c r="I15" s="32"/>
    </row>
    <row r="16" spans="1:11">
      <c r="A16" s="26"/>
      <c r="B16" s="31"/>
      <c r="C16" s="26"/>
      <c r="D16" s="26"/>
      <c r="E16" s="27"/>
      <c r="F16" s="27"/>
      <c r="G16" s="26"/>
      <c r="H16" s="32"/>
      <c r="I16" s="32"/>
    </row>
    <row r="17" spans="1:9">
      <c r="A17" s="26"/>
      <c r="B17" s="31"/>
      <c r="C17" s="26"/>
      <c r="D17" s="26"/>
      <c r="E17" s="27"/>
      <c r="F17" s="27"/>
      <c r="G17" s="26"/>
      <c r="H17" s="32"/>
      <c r="I17" s="32"/>
    </row>
    <row r="18" spans="1:9">
      <c r="A18" s="26"/>
      <c r="B18" s="31"/>
      <c r="C18" s="26"/>
      <c r="D18" s="26"/>
      <c r="E18" s="27"/>
      <c r="F18" s="27"/>
      <c r="G18" s="26"/>
      <c r="H18" s="32"/>
      <c r="I18" s="32"/>
    </row>
    <row r="19" spans="1:9">
      <c r="A19" s="26"/>
      <c r="B19" s="31"/>
      <c r="C19" s="26"/>
      <c r="D19" s="26"/>
      <c r="E19" s="27"/>
      <c r="F19" s="27"/>
      <c r="G19" s="26"/>
      <c r="H19" s="32"/>
      <c r="I19" s="32"/>
    </row>
    <row r="20" spans="1:9">
      <c r="A20" s="26"/>
      <c r="B20" s="31"/>
      <c r="C20" s="26"/>
      <c r="D20" s="26"/>
      <c r="E20" s="27"/>
      <c r="F20" s="27"/>
      <c r="G20" s="32"/>
      <c r="H20" s="32"/>
      <c r="I20" s="32"/>
    </row>
    <row r="21" spans="1:9">
      <c r="A21" s="26"/>
      <c r="B21" s="31"/>
      <c r="C21" s="26"/>
      <c r="D21" s="26"/>
      <c r="E21" s="27"/>
      <c r="F21" s="27"/>
      <c r="G21" s="32"/>
      <c r="H21" s="32"/>
      <c r="I21" s="32"/>
    </row>
    <row r="22" spans="1:9">
      <c r="A22" s="26"/>
      <c r="B22" s="31"/>
      <c r="C22" s="26"/>
      <c r="D22" s="26"/>
      <c r="E22" s="27"/>
      <c r="F22" s="27"/>
      <c r="G22" s="32"/>
      <c r="H22" s="32"/>
      <c r="I22" s="32"/>
    </row>
    <row r="23" spans="1:9">
      <c r="A23" s="26"/>
      <c r="B23" s="31"/>
      <c r="C23" s="26"/>
      <c r="D23" s="26"/>
      <c r="E23" s="27"/>
      <c r="F23" s="27"/>
      <c r="G23" s="32"/>
      <c r="H23" s="32"/>
      <c r="I23" s="32"/>
    </row>
    <row r="24" spans="1:9">
      <c r="A24" s="26"/>
      <c r="B24" s="31"/>
      <c r="C24" s="26"/>
      <c r="D24" s="26"/>
      <c r="E24" s="27"/>
      <c r="F24" s="27"/>
      <c r="G24" s="32"/>
      <c r="H24" s="32"/>
      <c r="I24" s="32"/>
    </row>
    <row r="25" spans="1:9">
      <c r="A25" s="26"/>
      <c r="B25" s="31"/>
      <c r="C25" s="26"/>
      <c r="D25" s="26"/>
      <c r="E25" s="27"/>
      <c r="F25" s="27"/>
      <c r="G25" s="32"/>
      <c r="H25" s="32"/>
      <c r="I25" s="33"/>
    </row>
    <row r="26" spans="1:9" ht="18.75">
      <c r="A26" s="62" t="str">
        <f>Sidfot</f>
        <v>www.skidor.com/speedski</v>
      </c>
      <c r="B26" s="62"/>
      <c r="C26" s="62"/>
      <c r="D26" s="62"/>
      <c r="E26" s="62"/>
      <c r="F26" s="62"/>
      <c r="G26" s="62"/>
      <c r="H26" s="62"/>
      <c r="I26" s="62"/>
    </row>
    <row r="27" spans="1:9">
      <c r="H27" s="11" t="s">
        <v>17</v>
      </c>
      <c r="I27" s="36"/>
    </row>
  </sheetData>
  <sortState ref="B10:J11">
    <sortCondition descending="1" ref="J10:J11"/>
  </sortState>
  <mergeCells count="2">
    <mergeCell ref="A26:I26"/>
    <mergeCell ref="A1:I1"/>
  </mergeCell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zoomScale="130" zoomScaleNormal="130" workbookViewId="0">
      <selection activeCell="G16" sqref="G16"/>
    </sheetView>
  </sheetViews>
  <sheetFormatPr defaultRowHeight="15"/>
  <cols>
    <col min="1" max="2" width="10.5703125" customWidth="1"/>
    <col min="3" max="3" width="19.28515625" bestFit="1" customWidth="1"/>
    <col min="4" max="4" width="17.7109375" customWidth="1"/>
    <col min="5" max="5" width="11.7109375" customWidth="1"/>
    <col min="6" max="6" width="20.85546875" customWidth="1"/>
    <col min="7" max="9" width="9.7109375" customWidth="1"/>
  </cols>
  <sheetData>
    <row r="1" spans="1:11" ht="82.5" customHeight="1">
      <c r="A1" s="58" t="str">
        <f>Rubrik</f>
        <v>Svenska Cupen Speedski
Deltävling 1 2012-02-18</v>
      </c>
      <c r="B1" s="59"/>
      <c r="C1" s="59"/>
      <c r="D1" s="59"/>
      <c r="E1" s="59"/>
      <c r="F1" s="59"/>
      <c r="G1" s="59"/>
      <c r="H1" s="59"/>
      <c r="I1" s="59"/>
      <c r="J1" s="7"/>
      <c r="K1" s="1"/>
    </row>
    <row r="3" spans="1:11">
      <c r="C3" s="3" t="s">
        <v>11</v>
      </c>
      <c r="D3" s="4" t="str">
        <f>Arrangör</f>
        <v>IFK Grängesberg AK</v>
      </c>
      <c r="E3" s="3" t="s">
        <v>0</v>
      </c>
      <c r="F3" s="4" t="str">
        <f>Backe</f>
        <v>Fjällberget</v>
      </c>
      <c r="G3" s="3" t="s">
        <v>52</v>
      </c>
    </row>
    <row r="4" spans="1:11">
      <c r="C4" s="3" t="s">
        <v>1</v>
      </c>
      <c r="D4" s="4" t="str">
        <f>Tävlingschef</f>
        <v>Daniel Andersson</v>
      </c>
      <c r="E4" s="3" t="s">
        <v>12</v>
      </c>
      <c r="F4" s="4" t="str">
        <f>Väder</f>
        <v>Snöfall</v>
      </c>
      <c r="G4" s="3" t="s">
        <v>53</v>
      </c>
    </row>
    <row r="5" spans="1:11">
      <c r="C5" s="3" t="s">
        <v>2</v>
      </c>
      <c r="D5" s="4" t="str">
        <f>Tävlingssekreterare</f>
        <v>Max Matslofva</v>
      </c>
      <c r="E5" s="3" t="s">
        <v>13</v>
      </c>
      <c r="F5" s="4" t="str">
        <f>Snö</f>
        <v>Nysnö</v>
      </c>
      <c r="G5" s="3" t="s">
        <v>54</v>
      </c>
    </row>
    <row r="6" spans="1:11">
      <c r="C6" s="3" t="s">
        <v>3</v>
      </c>
      <c r="D6" s="4" t="str">
        <f>Tävlingsdomare</f>
        <v>Bengt-Åke Otter</v>
      </c>
      <c r="E6" s="3" t="s">
        <v>14</v>
      </c>
      <c r="F6" s="5">
        <f>Temperatur</f>
        <v>-2</v>
      </c>
      <c r="G6" s="3" t="s">
        <v>55</v>
      </c>
    </row>
    <row r="7" spans="1:11">
      <c r="A7" s="10"/>
      <c r="B7" s="10"/>
      <c r="C7" s="10"/>
      <c r="D7" s="10"/>
      <c r="E7" s="10"/>
      <c r="F7" s="10"/>
      <c r="G7" s="10"/>
      <c r="H7" s="10"/>
      <c r="I7" s="10"/>
    </row>
    <row r="8" spans="1:11" ht="23.25">
      <c r="A8" s="9" t="s">
        <v>60</v>
      </c>
      <c r="B8" s="9"/>
      <c r="C8" s="19" t="str">
        <f>LISTTYP</f>
        <v>Resultatlista</v>
      </c>
      <c r="D8" s="20" t="s">
        <v>33</v>
      </c>
      <c r="E8" s="29" t="s">
        <v>68</v>
      </c>
      <c r="F8" s="30">
        <f>COUNT(B10:B25)</f>
        <v>5</v>
      </c>
      <c r="G8" s="21">
        <f>Träning</f>
        <v>0.41666666666666669</v>
      </c>
      <c r="H8" s="21">
        <f>åk1</f>
        <v>0.45833333333333331</v>
      </c>
      <c r="I8" s="21">
        <f>åk2</f>
        <v>0.5</v>
      </c>
      <c r="J8" s="21">
        <f>Final</f>
        <v>0.54166666666666663</v>
      </c>
    </row>
    <row r="9" spans="1:11" ht="15.75">
      <c r="A9" s="8" t="s">
        <v>10</v>
      </c>
      <c r="B9" s="8" t="s">
        <v>66</v>
      </c>
      <c r="C9" s="8" t="s">
        <v>4</v>
      </c>
      <c r="D9" s="8"/>
      <c r="E9" s="8" t="s">
        <v>16</v>
      </c>
      <c r="F9" s="8" t="s">
        <v>5</v>
      </c>
      <c r="G9" s="22" t="s">
        <v>9</v>
      </c>
      <c r="H9" s="22" t="s">
        <v>6</v>
      </c>
      <c r="I9" s="22" t="s">
        <v>7</v>
      </c>
      <c r="J9" s="22" t="s">
        <v>8</v>
      </c>
    </row>
    <row r="10" spans="1:11">
      <c r="A10" s="56">
        <v>1</v>
      </c>
      <c r="B10" s="31">
        <v>35</v>
      </c>
      <c r="C10" s="12" t="s">
        <v>18</v>
      </c>
      <c r="D10" s="12" t="s">
        <v>19</v>
      </c>
      <c r="E10" s="12">
        <v>1968</v>
      </c>
      <c r="F10" s="12" t="s">
        <v>130</v>
      </c>
      <c r="G10" s="44">
        <v>87.07</v>
      </c>
      <c r="H10" s="32">
        <v>99.18</v>
      </c>
      <c r="I10" s="32">
        <v>102.38</v>
      </c>
      <c r="J10">
        <v>103.66</v>
      </c>
    </row>
    <row r="11" spans="1:11">
      <c r="A11" s="56">
        <v>2</v>
      </c>
      <c r="B11" s="31">
        <v>39</v>
      </c>
      <c r="C11" s="41" t="s">
        <v>64</v>
      </c>
      <c r="D11" s="41" t="s">
        <v>63</v>
      </c>
      <c r="E11" s="41">
        <v>1982</v>
      </c>
      <c r="F11" s="41" t="s">
        <v>196</v>
      </c>
      <c r="G11" s="44">
        <v>88.78</v>
      </c>
      <c r="H11" s="32">
        <v>101.27</v>
      </c>
      <c r="I11" s="32">
        <v>101.66</v>
      </c>
      <c r="J11">
        <v>103.32</v>
      </c>
    </row>
    <row r="12" spans="1:11">
      <c r="A12" s="56">
        <v>3</v>
      </c>
      <c r="B12" s="31">
        <v>37</v>
      </c>
      <c r="C12" s="12" t="s">
        <v>23</v>
      </c>
      <c r="D12" s="12" t="s">
        <v>24</v>
      </c>
      <c r="E12" s="12">
        <v>1993</v>
      </c>
      <c r="F12" s="12" t="s">
        <v>111</v>
      </c>
      <c r="G12" s="44">
        <v>85.7</v>
      </c>
      <c r="H12" s="33">
        <v>97.31</v>
      </c>
      <c r="I12" s="32">
        <v>101.9</v>
      </c>
      <c r="J12">
        <v>100.35</v>
      </c>
    </row>
    <row r="13" spans="1:11">
      <c r="A13" s="56">
        <v>4</v>
      </c>
      <c r="B13" s="31">
        <v>38</v>
      </c>
      <c r="C13" s="41" t="s">
        <v>38</v>
      </c>
      <c r="D13" s="41" t="s">
        <v>39</v>
      </c>
      <c r="E13" s="42">
        <v>1978</v>
      </c>
      <c r="F13" s="12" t="s">
        <v>91</v>
      </c>
      <c r="G13" s="44">
        <v>85.96</v>
      </c>
      <c r="H13" s="32">
        <v>97.43</v>
      </c>
      <c r="I13" s="32">
        <v>99.59</v>
      </c>
      <c r="J13">
        <v>99.04</v>
      </c>
    </row>
    <row r="14" spans="1:11">
      <c r="A14" s="56">
        <v>5</v>
      </c>
      <c r="B14" s="31">
        <v>36</v>
      </c>
      <c r="C14" s="12" t="s">
        <v>29</v>
      </c>
      <c r="D14" s="12" t="s">
        <v>30</v>
      </c>
      <c r="E14" s="12">
        <v>1993</v>
      </c>
      <c r="F14" s="12" t="s">
        <v>185</v>
      </c>
      <c r="G14" s="44">
        <v>87.03</v>
      </c>
      <c r="H14" s="32">
        <v>99.41</v>
      </c>
      <c r="I14">
        <v>101.33</v>
      </c>
      <c r="J14">
        <v>98.46</v>
      </c>
    </row>
    <row r="15" spans="1:11">
      <c r="A15" s="26"/>
      <c r="B15" s="31"/>
      <c r="C15" s="26"/>
      <c r="D15" s="26"/>
      <c r="E15" s="27"/>
      <c r="F15" s="27"/>
      <c r="G15" s="32"/>
      <c r="H15" s="32"/>
      <c r="I15" s="32"/>
    </row>
    <row r="16" spans="1:11">
      <c r="A16" s="26"/>
      <c r="B16" s="31"/>
      <c r="C16" s="26"/>
      <c r="D16" s="26"/>
      <c r="E16" s="27"/>
      <c r="F16" s="27"/>
      <c r="G16" s="26"/>
      <c r="H16" s="32"/>
      <c r="I16" s="32"/>
      <c r="J16" s="32"/>
    </row>
    <row r="17" spans="1:10">
      <c r="A17" s="26"/>
      <c r="B17" s="31"/>
      <c r="C17" s="26"/>
      <c r="D17" s="26"/>
      <c r="E17" s="27"/>
      <c r="F17" s="27"/>
      <c r="G17" s="26"/>
      <c r="H17" s="32"/>
      <c r="I17" s="32"/>
    </row>
    <row r="18" spans="1:10">
      <c r="A18" s="26"/>
      <c r="B18" s="31"/>
      <c r="C18" s="26"/>
      <c r="D18" s="26"/>
      <c r="E18" s="27"/>
      <c r="F18" s="27"/>
      <c r="G18" s="32"/>
      <c r="H18" s="32"/>
      <c r="J18" s="32"/>
    </row>
    <row r="19" spans="1:10">
      <c r="A19" s="26"/>
      <c r="B19" s="31"/>
      <c r="C19" s="26"/>
      <c r="D19" s="26"/>
      <c r="E19" s="27"/>
      <c r="F19" s="27"/>
      <c r="G19" s="35"/>
      <c r="H19" s="35"/>
      <c r="I19" s="32"/>
    </row>
    <row r="20" spans="1:10">
      <c r="A20" s="26"/>
      <c r="B20" s="31"/>
      <c r="C20" s="26"/>
      <c r="D20" s="26"/>
      <c r="E20" s="27"/>
      <c r="F20" s="27"/>
      <c r="G20" s="35"/>
      <c r="H20" s="35"/>
      <c r="I20" s="32"/>
    </row>
    <row r="21" spans="1:10">
      <c r="A21" s="26"/>
      <c r="B21" s="31"/>
      <c r="C21" s="26"/>
      <c r="D21" s="26"/>
      <c r="E21" s="27"/>
      <c r="F21" s="27"/>
      <c r="G21" s="35"/>
      <c r="H21" s="35"/>
      <c r="I21" s="32"/>
    </row>
    <row r="22" spans="1:10">
      <c r="A22" s="26"/>
      <c r="B22" s="31"/>
      <c r="C22" s="26"/>
      <c r="D22" s="26"/>
      <c r="E22" s="27"/>
      <c r="F22" s="27"/>
      <c r="G22" s="35"/>
      <c r="H22" s="35"/>
      <c r="I22" s="32"/>
    </row>
    <row r="23" spans="1:10">
      <c r="A23" s="26"/>
      <c r="B23" s="31"/>
      <c r="C23" s="26"/>
      <c r="D23" s="26"/>
      <c r="E23" s="27"/>
      <c r="F23" s="27"/>
      <c r="G23" s="32"/>
      <c r="H23" s="32"/>
      <c r="I23" s="32"/>
    </row>
    <row r="24" spans="1:10">
      <c r="A24" s="26"/>
      <c r="B24" s="31"/>
      <c r="C24" s="26"/>
      <c r="D24" s="26"/>
      <c r="E24" s="27"/>
      <c r="F24" s="27"/>
      <c r="G24" s="32"/>
      <c r="H24" s="32"/>
      <c r="I24" s="32"/>
    </row>
    <row r="25" spans="1:10">
      <c r="A25" s="26"/>
      <c r="B25" s="31"/>
      <c r="C25" s="26"/>
      <c r="D25" s="26"/>
      <c r="E25" s="27"/>
      <c r="F25" s="27"/>
      <c r="G25" s="32"/>
      <c r="H25" s="32"/>
      <c r="I25" s="33"/>
    </row>
    <row r="26" spans="1:10" ht="18.75">
      <c r="A26" s="62" t="str">
        <f>Sidfot</f>
        <v>www.skidor.com/speedski</v>
      </c>
      <c r="B26" s="62"/>
      <c r="C26" s="62"/>
      <c r="D26" s="62"/>
      <c r="E26" s="62"/>
      <c r="F26" s="62"/>
      <c r="G26" s="62"/>
      <c r="H26" s="62"/>
      <c r="I26" s="62"/>
    </row>
    <row r="27" spans="1:10">
      <c r="H27" s="11" t="s">
        <v>17</v>
      </c>
      <c r="I27" s="36"/>
    </row>
  </sheetData>
  <sortState ref="B10:J14">
    <sortCondition descending="1" ref="J10:J14"/>
  </sortState>
  <mergeCells count="2">
    <mergeCell ref="A1:I1"/>
    <mergeCell ref="A26:I26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B3" sqref="B3"/>
    </sheetView>
  </sheetViews>
  <sheetFormatPr defaultRowHeight="15"/>
  <cols>
    <col min="1" max="1" width="19.28515625" bestFit="1" customWidth="1"/>
    <col min="2" max="2" width="44.140625" bestFit="1" customWidth="1"/>
  </cols>
  <sheetData>
    <row r="1" spans="1:2" ht="27.75" customHeight="1">
      <c r="A1" s="3" t="s">
        <v>61</v>
      </c>
      <c r="B1" s="25" t="s">
        <v>197</v>
      </c>
    </row>
    <row r="2" spans="1:2" ht="15" customHeight="1">
      <c r="A2" s="3" t="s">
        <v>45</v>
      </c>
      <c r="B2" t="s">
        <v>71</v>
      </c>
    </row>
    <row r="3" spans="1:2" ht="15" customHeight="1">
      <c r="A3" s="3" t="s">
        <v>11</v>
      </c>
      <c r="B3" t="s">
        <v>91</v>
      </c>
    </row>
    <row r="4" spans="1:2" ht="15" customHeight="1">
      <c r="A4" s="3" t="s">
        <v>1</v>
      </c>
      <c r="B4" t="s">
        <v>198</v>
      </c>
    </row>
    <row r="5" spans="1:2" ht="15" customHeight="1">
      <c r="A5" s="3" t="s">
        <v>2</v>
      </c>
      <c r="B5" t="s">
        <v>199</v>
      </c>
    </row>
    <row r="6" spans="1:2" ht="15" customHeight="1">
      <c r="A6" s="3" t="s">
        <v>3</v>
      </c>
      <c r="B6" t="s">
        <v>67</v>
      </c>
    </row>
    <row r="7" spans="1:2" ht="15" customHeight="1">
      <c r="A7" s="3" t="s">
        <v>0</v>
      </c>
      <c r="B7" t="s">
        <v>208</v>
      </c>
    </row>
    <row r="8" spans="1:2" ht="15" customHeight="1">
      <c r="A8" s="3" t="s">
        <v>12</v>
      </c>
      <c r="B8" t="s">
        <v>209</v>
      </c>
    </row>
    <row r="9" spans="1:2" ht="15" customHeight="1">
      <c r="A9" s="3" t="s">
        <v>13</v>
      </c>
      <c r="B9" t="s">
        <v>15</v>
      </c>
    </row>
    <row r="10" spans="1:2" ht="15" customHeight="1">
      <c r="A10" s="3" t="s">
        <v>14</v>
      </c>
      <c r="B10">
        <v>-2</v>
      </c>
    </row>
    <row r="11" spans="1:2">
      <c r="A11" s="3" t="s">
        <v>46</v>
      </c>
      <c r="B11" s="24" t="s">
        <v>51</v>
      </c>
    </row>
    <row r="12" spans="1:2">
      <c r="A12" s="3" t="s">
        <v>47</v>
      </c>
      <c r="B12" s="23">
        <v>0.41666666666666669</v>
      </c>
    </row>
    <row r="13" spans="1:2">
      <c r="A13" s="3" t="s">
        <v>48</v>
      </c>
      <c r="B13" s="23">
        <v>0.45833333333333331</v>
      </c>
    </row>
    <row r="14" spans="1:2">
      <c r="A14" s="3" t="s">
        <v>49</v>
      </c>
      <c r="B14" s="28">
        <v>0.5</v>
      </c>
    </row>
    <row r="15" spans="1:2">
      <c r="A15" s="3" t="s">
        <v>50</v>
      </c>
      <c r="B15" s="23">
        <v>0.54166666666666663</v>
      </c>
    </row>
  </sheetData>
  <hyperlinks>
    <hyperlink ref="B11" r:id="rId1"/>
  </hyperlinks>
  <pageMargins left="0.7" right="0.7" top="0.75" bottom="0.75" header="0.3" footer="0.3"/>
  <pageSetup paperSize="9" orientation="portrait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E24" sqref="E24:I28"/>
    </sheetView>
  </sheetViews>
  <sheetFormatPr defaultRowHeight="15"/>
  <cols>
    <col min="1" max="1" width="9" bestFit="1" customWidth="1"/>
    <col min="2" max="2" width="18.85546875" bestFit="1" customWidth="1"/>
    <col min="3" max="3" width="10.42578125" bestFit="1" customWidth="1"/>
    <col min="4" max="4" width="9.42578125" bestFit="1" customWidth="1"/>
    <col min="5" max="5" width="13.140625" bestFit="1" customWidth="1"/>
    <col min="6" max="6" width="9.7109375" bestFit="1" customWidth="1"/>
    <col min="7" max="7" width="4.85546875" bestFit="1" customWidth="1"/>
    <col min="8" max="8" width="15.42578125" bestFit="1" customWidth="1"/>
    <col min="9" max="9" width="21.7109375" bestFit="1" customWidth="1"/>
    <col min="10" max="10" width="13" bestFit="1" customWidth="1"/>
    <col min="11" max="11" width="9.85546875" bestFit="1" customWidth="1"/>
  </cols>
  <sheetData>
    <row r="1" spans="1:11">
      <c r="A1" s="37" t="s">
        <v>75</v>
      </c>
      <c r="B1" s="37" t="s">
        <v>76</v>
      </c>
      <c r="C1" s="37" t="s">
        <v>77</v>
      </c>
      <c r="D1" s="37" t="s">
        <v>78</v>
      </c>
      <c r="E1" s="37" t="s">
        <v>79</v>
      </c>
      <c r="F1" s="37" t="s">
        <v>80</v>
      </c>
      <c r="G1" s="37" t="s">
        <v>81</v>
      </c>
      <c r="H1" s="37" t="s">
        <v>82</v>
      </c>
      <c r="I1" s="37" t="s">
        <v>5</v>
      </c>
      <c r="J1" s="37" t="s">
        <v>83</v>
      </c>
      <c r="K1" s="37" t="s">
        <v>84</v>
      </c>
    </row>
    <row r="2" spans="1:11">
      <c r="A2" s="12" t="s">
        <v>85</v>
      </c>
      <c r="B2" s="12" t="s">
        <v>86</v>
      </c>
      <c r="C2" s="12" t="s">
        <v>87</v>
      </c>
      <c r="E2" s="12" t="s">
        <v>62</v>
      </c>
      <c r="F2" s="12" t="s">
        <v>88</v>
      </c>
      <c r="G2" s="12" t="s">
        <v>89</v>
      </c>
      <c r="H2" s="12" t="s">
        <v>90</v>
      </c>
      <c r="I2" s="12" t="s">
        <v>91</v>
      </c>
      <c r="K2" s="12" t="s">
        <v>92</v>
      </c>
    </row>
    <row r="3" spans="1:11">
      <c r="A3" s="12" t="s">
        <v>85</v>
      </c>
      <c r="B3" s="12" t="s">
        <v>86</v>
      </c>
      <c r="C3" s="38" t="s">
        <v>93</v>
      </c>
      <c r="E3" s="39" t="s">
        <v>94</v>
      </c>
      <c r="F3" s="39" t="s">
        <v>95</v>
      </c>
      <c r="G3" s="12" t="s">
        <v>89</v>
      </c>
      <c r="H3" s="40" t="s">
        <v>96</v>
      </c>
      <c r="I3" s="12" t="s">
        <v>91</v>
      </c>
      <c r="K3" s="12" t="s">
        <v>92</v>
      </c>
    </row>
    <row r="4" spans="1:11">
      <c r="A4" s="12" t="s">
        <v>97</v>
      </c>
      <c r="B4" s="12" t="s">
        <v>98</v>
      </c>
      <c r="C4" s="12" t="s">
        <v>99</v>
      </c>
      <c r="E4" s="12" t="s">
        <v>35</v>
      </c>
      <c r="F4" s="12" t="s">
        <v>100</v>
      </c>
      <c r="G4" s="12" t="s">
        <v>89</v>
      </c>
      <c r="H4" s="12" t="s">
        <v>101</v>
      </c>
      <c r="I4" s="12" t="s">
        <v>102</v>
      </c>
      <c r="K4" s="12" t="s">
        <v>92</v>
      </c>
    </row>
    <row r="5" spans="1:11">
      <c r="A5" s="12" t="s">
        <v>97</v>
      </c>
      <c r="B5" s="12" t="s">
        <v>103</v>
      </c>
      <c r="C5" s="12" t="s">
        <v>104</v>
      </c>
      <c r="E5" s="12" t="s">
        <v>27</v>
      </c>
      <c r="F5" s="12" t="s">
        <v>28</v>
      </c>
      <c r="G5" s="12" t="s">
        <v>89</v>
      </c>
      <c r="H5" s="12" t="s">
        <v>105</v>
      </c>
      <c r="I5" s="12" t="s">
        <v>106</v>
      </c>
      <c r="K5" s="12" t="s">
        <v>92</v>
      </c>
    </row>
    <row r="6" spans="1:11">
      <c r="A6" s="12" t="s">
        <v>97</v>
      </c>
      <c r="B6" s="12" t="s">
        <v>107</v>
      </c>
      <c r="C6" s="12" t="s">
        <v>108</v>
      </c>
      <c r="E6" s="12" t="s">
        <v>20</v>
      </c>
      <c r="F6" s="12" t="s">
        <v>109</v>
      </c>
      <c r="G6" s="12" t="s">
        <v>89</v>
      </c>
      <c r="H6" s="12" t="s">
        <v>110</v>
      </c>
      <c r="I6" s="12" t="s">
        <v>111</v>
      </c>
      <c r="K6" s="12" t="s">
        <v>92</v>
      </c>
    </row>
    <row r="7" spans="1:11">
      <c r="A7" s="12" t="s">
        <v>97</v>
      </c>
      <c r="B7" s="12" t="s">
        <v>112</v>
      </c>
      <c r="C7" s="12" t="s">
        <v>113</v>
      </c>
      <c r="E7" s="12" t="s">
        <v>20</v>
      </c>
      <c r="F7" s="12" t="s">
        <v>26</v>
      </c>
      <c r="G7" s="12" t="s">
        <v>89</v>
      </c>
      <c r="H7" s="12" t="s">
        <v>114</v>
      </c>
      <c r="I7" s="12" t="s">
        <v>111</v>
      </c>
      <c r="K7" s="12" t="s">
        <v>92</v>
      </c>
    </row>
    <row r="8" spans="1:11">
      <c r="A8" s="12" t="s">
        <v>97</v>
      </c>
      <c r="B8" s="12"/>
      <c r="C8" s="38" t="s">
        <v>115</v>
      </c>
      <c r="E8" s="39" t="s">
        <v>25</v>
      </c>
      <c r="F8" s="39" t="s">
        <v>116</v>
      </c>
      <c r="G8" s="12" t="s">
        <v>89</v>
      </c>
      <c r="H8" s="38" t="s">
        <v>117</v>
      </c>
      <c r="I8" s="41" t="s">
        <v>91</v>
      </c>
      <c r="K8" s="12" t="s">
        <v>92</v>
      </c>
    </row>
    <row r="9" spans="1:11">
      <c r="A9" s="12" t="s">
        <v>118</v>
      </c>
      <c r="B9" s="12" t="s">
        <v>119</v>
      </c>
      <c r="C9" s="12" t="s">
        <v>120</v>
      </c>
      <c r="E9" s="12" t="s">
        <v>40</v>
      </c>
      <c r="F9" s="12" t="s">
        <v>41</v>
      </c>
      <c r="G9" s="12" t="s">
        <v>89</v>
      </c>
      <c r="H9" s="12" t="s">
        <v>121</v>
      </c>
      <c r="I9" s="12" t="s">
        <v>122</v>
      </c>
      <c r="K9" s="12" t="s">
        <v>123</v>
      </c>
    </row>
    <row r="10" spans="1:11">
      <c r="A10" s="12" t="s">
        <v>124</v>
      </c>
      <c r="B10" s="12" t="s">
        <v>125</v>
      </c>
      <c r="C10" s="12" t="s">
        <v>126</v>
      </c>
      <c r="E10" s="12" t="s">
        <v>18</v>
      </c>
      <c r="F10" s="12" t="s">
        <v>127</v>
      </c>
      <c r="G10" s="12" t="s">
        <v>128</v>
      </c>
      <c r="H10" s="12" t="s">
        <v>129</v>
      </c>
      <c r="I10" s="12" t="s">
        <v>130</v>
      </c>
      <c r="K10" s="12" t="s">
        <v>92</v>
      </c>
    </row>
    <row r="11" spans="1:11">
      <c r="A11" s="12" t="s">
        <v>124</v>
      </c>
      <c r="B11" s="12" t="s">
        <v>131</v>
      </c>
      <c r="C11" s="12" t="s">
        <v>132</v>
      </c>
      <c r="E11" s="12" t="s">
        <v>62</v>
      </c>
      <c r="F11" s="12" t="s">
        <v>133</v>
      </c>
      <c r="G11" s="12" t="s">
        <v>128</v>
      </c>
      <c r="H11" s="12" t="s">
        <v>134</v>
      </c>
      <c r="I11" s="12" t="s">
        <v>91</v>
      </c>
      <c r="K11" s="12" t="s">
        <v>92</v>
      </c>
    </row>
    <row r="12" spans="1:11">
      <c r="A12" s="12" t="s">
        <v>124</v>
      </c>
      <c r="B12" s="12" t="s">
        <v>135</v>
      </c>
      <c r="C12" s="12" t="s">
        <v>136</v>
      </c>
      <c r="E12" s="12" t="s">
        <v>137</v>
      </c>
      <c r="F12" s="12" t="s">
        <v>138</v>
      </c>
      <c r="G12" s="12" t="s">
        <v>128</v>
      </c>
      <c r="H12" s="12" t="s">
        <v>139</v>
      </c>
      <c r="I12" s="12" t="s">
        <v>91</v>
      </c>
      <c r="K12" s="12" t="s">
        <v>92</v>
      </c>
    </row>
    <row r="13" spans="1:11">
      <c r="A13" s="12" t="s">
        <v>124</v>
      </c>
      <c r="B13" s="12" t="s">
        <v>140</v>
      </c>
      <c r="C13" s="12" t="s">
        <v>141</v>
      </c>
      <c r="E13" s="12" t="s">
        <v>18</v>
      </c>
      <c r="F13" s="12" t="s">
        <v>142</v>
      </c>
      <c r="G13" s="12" t="s">
        <v>128</v>
      </c>
      <c r="H13" s="12" t="s">
        <v>143</v>
      </c>
      <c r="I13" s="12" t="s">
        <v>130</v>
      </c>
      <c r="K13" s="12" t="s">
        <v>92</v>
      </c>
    </row>
    <row r="14" spans="1:11">
      <c r="A14" s="12" t="s">
        <v>124</v>
      </c>
      <c r="B14" s="12" t="s">
        <v>144</v>
      </c>
      <c r="C14" s="12" t="s">
        <v>145</v>
      </c>
      <c r="E14" s="12" t="s">
        <v>94</v>
      </c>
      <c r="F14" s="12" t="s">
        <v>146</v>
      </c>
      <c r="G14" s="12" t="s">
        <v>128</v>
      </c>
      <c r="H14" s="12" t="s">
        <v>147</v>
      </c>
      <c r="I14" s="12" t="s">
        <v>91</v>
      </c>
      <c r="K14" s="12" t="s">
        <v>92</v>
      </c>
    </row>
    <row r="15" spans="1:11">
      <c r="A15" s="12" t="s">
        <v>148</v>
      </c>
      <c r="B15" s="12" t="s">
        <v>149</v>
      </c>
      <c r="C15" s="12" t="s">
        <v>150</v>
      </c>
      <c r="E15" s="12" t="s">
        <v>37</v>
      </c>
      <c r="F15" s="12" t="s">
        <v>151</v>
      </c>
      <c r="G15" s="12" t="s">
        <v>128</v>
      </c>
      <c r="H15" s="12" t="s">
        <v>152</v>
      </c>
      <c r="I15" s="12" t="s">
        <v>153</v>
      </c>
      <c r="K15" s="12" t="s">
        <v>92</v>
      </c>
    </row>
    <row r="16" spans="1:11">
      <c r="A16" s="12" t="s">
        <v>148</v>
      </c>
      <c r="B16" s="12" t="s">
        <v>154</v>
      </c>
      <c r="C16" s="12" t="s">
        <v>155</v>
      </c>
      <c r="E16" s="12" t="s">
        <v>156</v>
      </c>
      <c r="F16" s="12" t="s">
        <v>142</v>
      </c>
      <c r="G16" s="12" t="s">
        <v>128</v>
      </c>
      <c r="H16" s="12" t="s">
        <v>157</v>
      </c>
      <c r="I16" s="12" t="s">
        <v>111</v>
      </c>
      <c r="K16" s="12" t="s">
        <v>92</v>
      </c>
    </row>
    <row r="17" spans="1:11">
      <c r="A17" s="12" t="s">
        <v>148</v>
      </c>
      <c r="B17" s="12" t="s">
        <v>158</v>
      </c>
      <c r="C17" s="12" t="s">
        <v>159</v>
      </c>
      <c r="E17" s="12" t="s">
        <v>21</v>
      </c>
      <c r="F17" s="12" t="s">
        <v>70</v>
      </c>
      <c r="G17" s="12" t="s">
        <v>128</v>
      </c>
      <c r="H17" s="12" t="s">
        <v>160</v>
      </c>
      <c r="I17" s="12" t="s">
        <v>111</v>
      </c>
      <c r="K17" s="12" t="s">
        <v>92</v>
      </c>
    </row>
    <row r="18" spans="1:11">
      <c r="A18" s="12" t="s">
        <v>148</v>
      </c>
      <c r="B18" s="12" t="s">
        <v>161</v>
      </c>
      <c r="C18" s="12" t="s">
        <v>162</v>
      </c>
      <c r="E18" s="12" t="s">
        <v>35</v>
      </c>
      <c r="F18" s="12" t="s">
        <v>36</v>
      </c>
      <c r="G18" s="12" t="s">
        <v>128</v>
      </c>
      <c r="H18" s="12" t="s">
        <v>163</v>
      </c>
      <c r="I18" s="12" t="s">
        <v>102</v>
      </c>
      <c r="K18" s="12" t="s">
        <v>92</v>
      </c>
    </row>
    <row r="19" spans="1:11">
      <c r="A19" s="12" t="s">
        <v>148</v>
      </c>
      <c r="B19" s="12" t="s">
        <v>164</v>
      </c>
      <c r="C19" s="12" t="s">
        <v>165</v>
      </c>
      <c r="E19" s="12" t="s">
        <v>27</v>
      </c>
      <c r="F19" s="12" t="s">
        <v>166</v>
      </c>
      <c r="G19" s="12" t="s">
        <v>128</v>
      </c>
      <c r="H19" s="12" t="s">
        <v>167</v>
      </c>
      <c r="I19" s="12" t="s">
        <v>106</v>
      </c>
      <c r="K19" s="12" t="s">
        <v>92</v>
      </c>
    </row>
    <row r="20" spans="1:11">
      <c r="A20" s="12" t="s">
        <v>148</v>
      </c>
      <c r="B20" s="12" t="s">
        <v>168</v>
      </c>
      <c r="C20" s="12" t="s">
        <v>169</v>
      </c>
      <c r="E20" s="12" t="s">
        <v>21</v>
      </c>
      <c r="F20" s="12" t="s">
        <v>22</v>
      </c>
      <c r="G20" s="12" t="s">
        <v>128</v>
      </c>
      <c r="H20" s="12" t="s">
        <v>170</v>
      </c>
      <c r="I20" s="12" t="s">
        <v>111</v>
      </c>
      <c r="K20" s="12" t="s">
        <v>92</v>
      </c>
    </row>
    <row r="21" spans="1:11">
      <c r="A21" s="12" t="s">
        <v>148</v>
      </c>
      <c r="B21" s="12" t="s">
        <v>171</v>
      </c>
      <c r="C21" s="12" t="s">
        <v>172</v>
      </c>
      <c r="E21" s="12" t="s">
        <v>72</v>
      </c>
      <c r="F21" s="12" t="s">
        <v>65</v>
      </c>
      <c r="G21" s="12" t="s">
        <v>128</v>
      </c>
      <c r="H21" s="12" t="s">
        <v>173</v>
      </c>
      <c r="I21" s="12" t="s">
        <v>174</v>
      </c>
      <c r="K21" s="12" t="s">
        <v>92</v>
      </c>
    </row>
    <row r="22" spans="1:11">
      <c r="A22" s="12" t="s">
        <v>148</v>
      </c>
      <c r="B22" s="12" t="s">
        <v>175</v>
      </c>
      <c r="C22" s="12" t="s">
        <v>176</v>
      </c>
      <c r="E22" s="12" t="s">
        <v>156</v>
      </c>
      <c r="F22" s="12" t="s">
        <v>177</v>
      </c>
      <c r="G22" s="12" t="s">
        <v>128</v>
      </c>
      <c r="H22" s="12" t="s">
        <v>178</v>
      </c>
      <c r="I22" s="12" t="s">
        <v>111</v>
      </c>
      <c r="K22" s="12" t="s">
        <v>92</v>
      </c>
    </row>
    <row r="23" spans="1:11">
      <c r="A23" s="12" t="s">
        <v>148</v>
      </c>
      <c r="B23" s="12"/>
      <c r="C23" s="12"/>
      <c r="E23" s="39" t="s">
        <v>179</v>
      </c>
      <c r="F23" s="39" t="s">
        <v>69</v>
      </c>
      <c r="G23" s="12" t="s">
        <v>128</v>
      </c>
      <c r="H23" s="12"/>
      <c r="I23" s="39" t="s">
        <v>180</v>
      </c>
      <c r="K23" s="12" t="s">
        <v>92</v>
      </c>
    </row>
    <row r="24" spans="1:11">
      <c r="A24" s="12" t="s">
        <v>181</v>
      </c>
      <c r="B24" s="12" t="s">
        <v>182</v>
      </c>
      <c r="C24" s="12" t="s">
        <v>183</v>
      </c>
      <c r="E24" s="12" t="s">
        <v>29</v>
      </c>
      <c r="F24" s="12" t="s">
        <v>30</v>
      </c>
      <c r="G24" s="12" t="s">
        <v>128</v>
      </c>
      <c r="H24" s="12" t="s">
        <v>184</v>
      </c>
      <c r="I24" s="12" t="s">
        <v>185</v>
      </c>
      <c r="K24" s="12" t="s">
        <v>123</v>
      </c>
    </row>
    <row r="25" spans="1:11">
      <c r="A25" s="12" t="s">
        <v>181</v>
      </c>
      <c r="B25" s="12" t="s">
        <v>186</v>
      </c>
      <c r="C25" s="12" t="s">
        <v>187</v>
      </c>
      <c r="E25" s="12" t="s">
        <v>18</v>
      </c>
      <c r="F25" s="12" t="s">
        <v>19</v>
      </c>
      <c r="G25" s="12" t="s">
        <v>128</v>
      </c>
      <c r="H25" s="12" t="s">
        <v>188</v>
      </c>
      <c r="I25" s="12" t="s">
        <v>130</v>
      </c>
      <c r="K25" s="12" t="s">
        <v>123</v>
      </c>
    </row>
    <row r="26" spans="1:11">
      <c r="A26" s="12" t="s">
        <v>181</v>
      </c>
      <c r="B26" s="12" t="s">
        <v>189</v>
      </c>
      <c r="C26" s="12" t="s">
        <v>190</v>
      </c>
      <c r="E26" s="12" t="s">
        <v>23</v>
      </c>
      <c r="F26" s="12" t="s">
        <v>24</v>
      </c>
      <c r="G26" s="12" t="s">
        <v>128</v>
      </c>
      <c r="H26" s="12" t="s">
        <v>191</v>
      </c>
      <c r="I26" s="12" t="s">
        <v>111</v>
      </c>
      <c r="K26" s="12" t="s">
        <v>123</v>
      </c>
    </row>
    <row r="27" spans="1:11">
      <c r="A27" s="12" t="s">
        <v>181</v>
      </c>
      <c r="B27" s="12"/>
      <c r="C27" s="42" t="s">
        <v>192</v>
      </c>
      <c r="E27" s="41" t="s">
        <v>38</v>
      </c>
      <c r="F27" s="41" t="s">
        <v>39</v>
      </c>
      <c r="G27" s="12" t="s">
        <v>128</v>
      </c>
      <c r="H27" s="42" t="s">
        <v>193</v>
      </c>
      <c r="I27" s="12" t="s">
        <v>91</v>
      </c>
      <c r="K27" s="12" t="s">
        <v>123</v>
      </c>
    </row>
    <row r="28" spans="1:11">
      <c r="A28" s="12" t="s">
        <v>181</v>
      </c>
      <c r="B28" s="12"/>
      <c r="C28" s="38" t="s">
        <v>194</v>
      </c>
      <c r="E28" s="39" t="s">
        <v>64</v>
      </c>
      <c r="F28" s="39" t="s">
        <v>63</v>
      </c>
      <c r="G28" s="12" t="s">
        <v>128</v>
      </c>
      <c r="H28" s="38" t="s">
        <v>195</v>
      </c>
      <c r="I28" s="39" t="s">
        <v>196</v>
      </c>
      <c r="K28" s="1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8</vt:i4>
      </vt:variant>
      <vt:variant>
        <vt:lpstr>Namngivna områden</vt:lpstr>
      </vt:variant>
      <vt:variant>
        <vt:i4>18</vt:i4>
      </vt:variant>
    </vt:vector>
  </HeadingPairs>
  <TitlesOfParts>
    <vt:vector size="26" baseType="lpstr">
      <vt:lpstr>SDH Damer Ungdom</vt:lpstr>
      <vt:lpstr>SDH Herrar Ungdom</vt:lpstr>
      <vt:lpstr>SDH Damer</vt:lpstr>
      <vt:lpstr>SDH Herrar</vt:lpstr>
      <vt:lpstr>S1 Damer</vt:lpstr>
      <vt:lpstr>S1 Herrar</vt:lpstr>
      <vt:lpstr>Variabler</vt:lpstr>
      <vt:lpstr>Blad1</vt:lpstr>
      <vt:lpstr>Arrangör</vt:lpstr>
      <vt:lpstr>Backe</vt:lpstr>
      <vt:lpstr>Final</vt:lpstr>
      <vt:lpstr>LISTTYP</vt:lpstr>
      <vt:lpstr>Rubrik</vt:lpstr>
      <vt:lpstr>Sidfot</vt:lpstr>
      <vt:lpstr>Snö</vt:lpstr>
      <vt:lpstr>Temeratur</vt:lpstr>
      <vt:lpstr>Temperatur</vt:lpstr>
      <vt:lpstr>Teperatur</vt:lpstr>
      <vt:lpstr>Träning</vt:lpstr>
      <vt:lpstr>Tävlingsbomare</vt:lpstr>
      <vt:lpstr>Tävlingschef</vt:lpstr>
      <vt:lpstr>Tävlingsdomare</vt:lpstr>
      <vt:lpstr>Tävlingssekreterare</vt:lpstr>
      <vt:lpstr>Väder</vt:lpstr>
      <vt:lpstr>åk1</vt:lpstr>
      <vt:lpstr>åk2</vt:lpstr>
    </vt:vector>
  </TitlesOfParts>
  <Company>Daladatorer 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Matslofva</dc:creator>
  <cp:lastModifiedBy>Abrahamsson, Mats maabr</cp:lastModifiedBy>
  <cp:lastPrinted>2012-02-18T12:54:33Z</cp:lastPrinted>
  <dcterms:created xsi:type="dcterms:W3CDTF">2011-01-31T18:59:00Z</dcterms:created>
  <dcterms:modified xsi:type="dcterms:W3CDTF">2012-02-18T21:12:04Z</dcterms:modified>
</cp:coreProperties>
</file>